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782" firstSheet="20" activeTab="22"/>
  </bookViews>
  <sheets>
    <sheet name="Define" sheetId="15" state="hidden" r:id="rId1"/>
    <sheet name="封面" sheetId="22" r:id="rId2"/>
    <sheet name="目录" sheetId="14" r:id="rId3"/>
    <sheet name="01" sheetId="4" r:id="rId4"/>
    <sheet name="02" sheetId="16" r:id="rId5"/>
    <sheet name="03" sheetId="5" r:id="rId6"/>
    <sheet name="04" sheetId="17" r:id="rId7"/>
    <sheet name="05" sheetId="6" r:id="rId8"/>
    <sheet name="06" sheetId="18" r:id="rId9"/>
    <sheet name="07" sheetId="31" r:id="rId10"/>
    <sheet name="08" sheetId="30" r:id="rId11"/>
    <sheet name="09" sheetId="24" r:id="rId12"/>
    <sheet name="10" sheetId="36" r:id="rId13"/>
    <sheet name="11" sheetId="34" r:id="rId14"/>
    <sheet name="12" sheetId="35" r:id="rId15"/>
    <sheet name="13" sheetId="37" r:id="rId16"/>
    <sheet name="14" sheetId="33" r:id="rId17"/>
    <sheet name="15" sheetId="8" r:id="rId18"/>
    <sheet name="16" sheetId="19" r:id="rId19"/>
    <sheet name="17" sheetId="9" r:id="rId20"/>
    <sheet name="18" sheetId="20" r:id="rId21"/>
    <sheet name="19" sheetId="44" r:id="rId22"/>
    <sheet name="20" sheetId="61" r:id="rId23"/>
    <sheet name="21" sheetId="60" r:id="rId24"/>
    <sheet name="22-1" sheetId="10" r:id="rId25"/>
    <sheet name="22-2" sheetId="81" r:id="rId26"/>
    <sheet name="23-1" sheetId="21" r:id="rId27"/>
    <sheet name="23-2" sheetId="83" r:id="rId28"/>
    <sheet name="24" sheetId="69" r:id="rId29"/>
    <sheet name="25-1" sheetId="28" r:id="rId30"/>
    <sheet name="25-2" sheetId="82" r:id="rId31"/>
    <sheet name="26-1" sheetId="29" r:id="rId32"/>
    <sheet name="26-2" sheetId="84" r:id="rId33"/>
    <sheet name="27" sheetId="26" r:id="rId34"/>
    <sheet name="28" sheetId="41" r:id="rId35"/>
    <sheet name="29" sheetId="38" r:id="rId36"/>
    <sheet name="30" sheetId="40" r:id="rId37"/>
    <sheet name="31" sheetId="39" r:id="rId38"/>
    <sheet name="32" sheetId="42" r:id="rId39"/>
    <sheet name="33" sheetId="45" r:id="rId40"/>
    <sheet name="34" sheetId="51" r:id="rId41"/>
    <sheet name="35" sheetId="49" r:id="rId42"/>
    <sheet name="36" sheetId="52" r:id="rId43"/>
    <sheet name="37" sheetId="53" r:id="rId44"/>
    <sheet name="38" sheetId="55" r:id="rId45"/>
    <sheet name="39" sheetId="54" r:id="rId46"/>
    <sheet name="40" sheetId="57" r:id="rId47"/>
    <sheet name="41" sheetId="58" r:id="rId48"/>
    <sheet name="42" sheetId="59" r:id="rId49"/>
    <sheet name="补充公开目录" sheetId="72" r:id="rId50"/>
    <sheet name="表一" sheetId="73" r:id="rId51"/>
    <sheet name="表二" sheetId="74" r:id="rId52"/>
    <sheet name="表三" sheetId="75" r:id="rId53"/>
    <sheet name="表四" sheetId="76" r:id="rId54"/>
    <sheet name="表五" sheetId="77" r:id="rId55"/>
    <sheet name="表六" sheetId="78" r:id="rId56"/>
    <sheet name="表七" sheetId="79" r:id="rId57"/>
    <sheet name="表八" sheetId="80" r:id="rId58"/>
  </sheets>
  <externalReferences>
    <externalReference r:id="rId59"/>
  </externalReferences>
  <definedNames>
    <definedName name="_xlnm._FilterDatabase" localSheetId="3" hidden="1">'01'!$A$5:$E$49</definedName>
    <definedName name="_xlnm._FilterDatabase" localSheetId="4" hidden="1">'02'!$A$5:$K$1371</definedName>
    <definedName name="_xlnm._FilterDatabase" localSheetId="5" hidden="1">'03'!$A$5:$E$49</definedName>
    <definedName name="_xlnm._FilterDatabase" localSheetId="6" hidden="1">'04'!$A$5:$K$1369</definedName>
    <definedName name="_xlnm._FilterDatabase" localSheetId="7" hidden="1">'05'!$A$5:$F$141</definedName>
    <definedName name="_xlnm._FilterDatabase" localSheetId="8" hidden="1">'06'!$A$5:$F$138</definedName>
    <definedName name="_xlnm._FilterDatabase" localSheetId="17" hidden="1">'15'!$A$4:$D$48</definedName>
    <definedName name="_xlnm._FilterDatabase" localSheetId="18" hidden="1">'16'!$A$3:$D$1484</definedName>
    <definedName name="_xlnm._FilterDatabase" localSheetId="19" hidden="1">'17'!$A$5:$D$49</definedName>
    <definedName name="_xlnm._FilterDatabase" localSheetId="20" hidden="1">'18'!$A$5:$D$1485</definedName>
    <definedName name="_xlnm._FilterDatabase" localSheetId="24" hidden="1">'22-1'!$A$5:$D$36</definedName>
    <definedName name="_xlnm._FilterDatabase" localSheetId="26" hidden="1">'23-1'!$A$5:$F$145</definedName>
    <definedName name="A">#REF!</definedName>
    <definedName name="Database" hidden="1">#REF!</definedName>
    <definedName name="_xlnm.Print_Area" localSheetId="2">目录!$A:$A</definedName>
    <definedName name="_xlnm.Print_Area">#REF!</definedName>
    <definedName name="_xlnm.Print_Titles" localSheetId="3">'01'!$1:$5</definedName>
    <definedName name="_xlnm.Print_Titles" localSheetId="4">'02'!$1:$5</definedName>
    <definedName name="_xlnm.Print_Titles" localSheetId="5">'03'!$1:$5</definedName>
    <definedName name="_xlnm.Print_Titles" localSheetId="6">'04'!$1:$5</definedName>
    <definedName name="_xlnm.Print_Titles" localSheetId="7">'05'!$1:$5</definedName>
    <definedName name="_xlnm.Print_Titles" localSheetId="8">'06'!$1:$5</definedName>
    <definedName name="_xlnm.Print_Titles" localSheetId="11">'09'!$1:$5</definedName>
    <definedName name="_xlnm.Print_Titles" localSheetId="12">'10'!$1:$5</definedName>
    <definedName name="_xlnm.Print_Titles" localSheetId="13">'11'!$1:$5</definedName>
    <definedName name="_xlnm.Print_Titles" localSheetId="14">'12'!$1:$5</definedName>
    <definedName name="_xlnm.Print_Titles" localSheetId="15">'13'!$1:$5</definedName>
    <definedName name="_xlnm.Print_Titles" localSheetId="16">'14'!$1:$5</definedName>
    <definedName name="_xlnm.Print_Titles" localSheetId="17">'15'!$1:$4</definedName>
    <definedName name="_xlnm.Print_Titles" localSheetId="18">'16'!$1:$4</definedName>
    <definedName name="_xlnm.Print_Titles" localSheetId="19">'17'!$1:$5</definedName>
    <definedName name="_xlnm.Print_Titles" localSheetId="20">'18'!$1:$5</definedName>
    <definedName name="_xlnm.Print_Titles" localSheetId="21">'19'!$1:$5</definedName>
    <definedName name="_xlnm.Print_Titles" localSheetId="23">'21'!$1:$5</definedName>
    <definedName name="_xlnm.Print_Titles" localSheetId="24">'22-1'!$1:$5</definedName>
    <definedName name="_xlnm.Print_Titles" localSheetId="26">'23-1'!$1:$5</definedName>
    <definedName name="_xlnm.Print_Titles" localSheetId="33">'27'!$1:$5</definedName>
    <definedName name="_xlnm.Print_Titles" localSheetId="34">'28'!$1:$5</definedName>
    <definedName name="_xlnm.Print_Titles" localSheetId="35">'29'!$1:$5</definedName>
    <definedName name="_xlnm.Print_Titles" localSheetId="36">'30'!$1:$5</definedName>
    <definedName name="_xlnm.Print_Titles" localSheetId="37">'31'!$1:$5</definedName>
    <definedName name="_xlnm.Print_Titles" localSheetId="38">'32'!$1:$5</definedName>
    <definedName name="_xlnm.Print_Titles" localSheetId="2">目录!$1:$3</definedName>
    <definedName name="拨款汇总_合计">SUM([1]汇总!IT1:IV1)</definedName>
    <definedName name="大幅度">#REF!</definedName>
    <definedName name="是">#REF!</definedName>
  </definedNames>
  <calcPr calcId="144525"/>
</workbook>
</file>

<file path=xl/sharedStrings.xml><?xml version="1.0" encoding="utf-8"?>
<sst xmlns="http://schemas.openxmlformats.org/spreadsheetml/2006/main" count="13975" uniqueCount="3459">
  <si>
    <t>ZBMBOOKDIR_S=</t>
  </si>
  <si>
    <t>M:\1.21预算</t>
  </si>
  <si>
    <t>ZBMBOOKDIR_O=</t>
  </si>
  <si>
    <t>ZBMBOOK_S=</t>
  </si>
  <si>
    <t>2011年支出预算表(底).xls</t>
  </si>
  <si>
    <t>ZBMBOOK_O=</t>
  </si>
  <si>
    <t>2011tJ_1(1)(1).20.xls</t>
  </si>
  <si>
    <t>ZBMSHEET_S=</t>
  </si>
  <si>
    <t>一般</t>
  </si>
  <si>
    <t>ZBMSHEET_O=</t>
  </si>
  <si>
    <t>09_10</t>
  </si>
  <si>
    <t>ZBM_ZBMCOLUMN_S=</t>
  </si>
  <si>
    <t>ZBM_ZBMCOLUMN_O=</t>
  </si>
  <si>
    <t>ZBM_CALCCOLUMNS_S=</t>
  </si>
  <si>
    <t>n</t>
  </si>
  <si>
    <t>ZBM_CALCCOLUMNS_O=</t>
  </si>
  <si>
    <t>J</t>
  </si>
  <si>
    <t xml:space="preserve">   州十二届人大四次会议参阅文件（七）</t>
  </si>
  <si>
    <t>楚 雄 彝 族 自 治 州</t>
  </si>
  <si>
    <t>2018年地方财政预算执行情况和</t>
  </si>
  <si>
    <t>2019年地方财政预算（草案）</t>
  </si>
  <si>
    <t>楚雄彝族自治州财政局编制</t>
  </si>
  <si>
    <t>目   录</t>
  </si>
  <si>
    <t>内容</t>
  </si>
  <si>
    <t>页码</t>
  </si>
  <si>
    <t>表一、2018年楚雄州一般公共预算收入执行情况表</t>
  </si>
  <si>
    <r>
      <rPr>
        <sz val="9"/>
        <rFont val="宋体"/>
        <charset val="134"/>
        <scheme val="minor"/>
      </rPr>
      <t>表二、201</t>
    </r>
    <r>
      <rPr>
        <sz val="9"/>
        <rFont val="宋体"/>
        <charset val="134"/>
      </rPr>
      <t>8</t>
    </r>
    <r>
      <rPr>
        <sz val="9"/>
        <rFont val="宋体"/>
        <charset val="134"/>
      </rPr>
      <t>年楚雄州一般公共预算支出执行情况表</t>
    </r>
  </si>
  <si>
    <r>
      <rPr>
        <sz val="9"/>
        <rFont val="宋体"/>
        <charset val="134"/>
        <scheme val="minor"/>
      </rPr>
      <t>表三、201</t>
    </r>
    <r>
      <rPr>
        <sz val="9"/>
        <rFont val="宋体"/>
        <charset val="134"/>
      </rPr>
      <t>8</t>
    </r>
    <r>
      <rPr>
        <sz val="9"/>
        <rFont val="宋体"/>
        <charset val="134"/>
      </rPr>
      <t>年楚雄州州本级一般公共预算收入执行情况表</t>
    </r>
  </si>
  <si>
    <r>
      <rPr>
        <sz val="9"/>
        <rFont val="宋体"/>
        <charset val="134"/>
        <scheme val="minor"/>
      </rPr>
      <t>表四、201</t>
    </r>
    <r>
      <rPr>
        <sz val="9"/>
        <rFont val="宋体"/>
        <charset val="134"/>
      </rPr>
      <t>8</t>
    </r>
    <r>
      <rPr>
        <sz val="9"/>
        <rFont val="宋体"/>
        <charset val="134"/>
      </rPr>
      <t>年楚雄州州本级一般公共预算支出执行情况表</t>
    </r>
  </si>
  <si>
    <r>
      <rPr>
        <sz val="9"/>
        <rFont val="宋体"/>
        <charset val="134"/>
        <scheme val="minor"/>
      </rPr>
      <t>表五、201</t>
    </r>
    <r>
      <rPr>
        <sz val="9"/>
        <rFont val="宋体"/>
        <charset val="134"/>
      </rPr>
      <t>8</t>
    </r>
    <r>
      <rPr>
        <sz val="9"/>
        <rFont val="宋体"/>
        <charset val="134"/>
      </rPr>
      <t>年楚雄州政府性基金预算收支执行情况表</t>
    </r>
  </si>
  <si>
    <r>
      <rPr>
        <sz val="9"/>
        <rFont val="宋体"/>
        <charset val="134"/>
        <scheme val="minor"/>
      </rPr>
      <t>表六、201</t>
    </r>
    <r>
      <rPr>
        <sz val="9"/>
        <rFont val="宋体"/>
        <charset val="134"/>
      </rPr>
      <t>8</t>
    </r>
    <r>
      <rPr>
        <sz val="9"/>
        <rFont val="宋体"/>
        <charset val="134"/>
      </rPr>
      <t>年楚雄州州本级政府性基金预算收支执行情况表</t>
    </r>
  </si>
  <si>
    <r>
      <rPr>
        <sz val="9"/>
        <rFont val="宋体"/>
        <charset val="134"/>
        <scheme val="minor"/>
      </rPr>
      <t>表七、201</t>
    </r>
    <r>
      <rPr>
        <sz val="9"/>
        <rFont val="宋体"/>
        <charset val="134"/>
      </rPr>
      <t>8</t>
    </r>
    <r>
      <rPr>
        <sz val="9"/>
        <rFont val="宋体"/>
        <charset val="134"/>
      </rPr>
      <t>年楚雄州国有资本经营预算收支执行情况表</t>
    </r>
  </si>
  <si>
    <r>
      <rPr>
        <sz val="9"/>
        <rFont val="宋体"/>
        <charset val="134"/>
        <scheme val="minor"/>
      </rPr>
      <t>表八、201</t>
    </r>
    <r>
      <rPr>
        <sz val="9"/>
        <rFont val="宋体"/>
        <charset val="134"/>
      </rPr>
      <t>8</t>
    </r>
    <r>
      <rPr>
        <sz val="9"/>
        <rFont val="宋体"/>
        <charset val="134"/>
      </rPr>
      <t>年楚雄州州本级国有资本经营预算收支执行情况表</t>
    </r>
  </si>
  <si>
    <r>
      <rPr>
        <sz val="9"/>
        <rFont val="宋体"/>
        <charset val="134"/>
        <scheme val="minor"/>
      </rPr>
      <t>表九、201</t>
    </r>
    <r>
      <rPr>
        <sz val="9"/>
        <rFont val="宋体"/>
        <charset val="134"/>
      </rPr>
      <t>8</t>
    </r>
    <r>
      <rPr>
        <sz val="9"/>
        <rFont val="宋体"/>
        <charset val="134"/>
      </rPr>
      <t>年楚雄州社会保险基金收入执行情况表</t>
    </r>
  </si>
  <si>
    <r>
      <rPr>
        <sz val="9"/>
        <rFont val="宋体"/>
        <charset val="134"/>
        <scheme val="minor"/>
      </rPr>
      <t>表十、201</t>
    </r>
    <r>
      <rPr>
        <sz val="9"/>
        <rFont val="宋体"/>
        <charset val="134"/>
      </rPr>
      <t>8</t>
    </r>
    <r>
      <rPr>
        <sz val="9"/>
        <rFont val="宋体"/>
        <charset val="134"/>
      </rPr>
      <t>年楚雄州社会保险基金支出执行情况表</t>
    </r>
  </si>
  <si>
    <r>
      <rPr>
        <sz val="9"/>
        <rFont val="宋体"/>
        <charset val="134"/>
        <scheme val="minor"/>
      </rPr>
      <t>表十一、201</t>
    </r>
    <r>
      <rPr>
        <sz val="9"/>
        <rFont val="宋体"/>
        <charset val="134"/>
      </rPr>
      <t>8</t>
    </r>
    <r>
      <rPr>
        <sz val="9"/>
        <rFont val="宋体"/>
        <charset val="134"/>
      </rPr>
      <t>年楚雄州社会保险基金结余执行情况表</t>
    </r>
  </si>
  <si>
    <r>
      <rPr>
        <sz val="9"/>
        <rFont val="宋体"/>
        <charset val="134"/>
        <scheme val="minor"/>
      </rPr>
      <t>表十二、201</t>
    </r>
    <r>
      <rPr>
        <sz val="9"/>
        <rFont val="宋体"/>
        <charset val="134"/>
      </rPr>
      <t>8</t>
    </r>
    <r>
      <rPr>
        <sz val="9"/>
        <rFont val="宋体"/>
        <charset val="134"/>
      </rPr>
      <t>年楚雄州州本级社会保险基金收入执行情况表</t>
    </r>
  </si>
  <si>
    <r>
      <rPr>
        <sz val="9"/>
        <rFont val="宋体"/>
        <charset val="134"/>
        <scheme val="minor"/>
      </rPr>
      <t>表十三、201</t>
    </r>
    <r>
      <rPr>
        <sz val="9"/>
        <rFont val="宋体"/>
        <charset val="134"/>
      </rPr>
      <t>8</t>
    </r>
    <r>
      <rPr>
        <sz val="9"/>
        <rFont val="宋体"/>
        <charset val="134"/>
      </rPr>
      <t>年楚雄州州本级社会保险基金支出执行情况表</t>
    </r>
  </si>
  <si>
    <r>
      <rPr>
        <sz val="9"/>
        <rFont val="宋体"/>
        <charset val="134"/>
        <scheme val="minor"/>
      </rPr>
      <t>表十四、201</t>
    </r>
    <r>
      <rPr>
        <sz val="9"/>
        <rFont val="宋体"/>
        <charset val="134"/>
      </rPr>
      <t>8</t>
    </r>
    <r>
      <rPr>
        <sz val="9"/>
        <rFont val="宋体"/>
        <charset val="134"/>
      </rPr>
      <t>年楚雄州州本级社会保险基金结余执行情况表</t>
    </r>
  </si>
  <si>
    <r>
      <rPr>
        <sz val="9"/>
        <rFont val="宋体"/>
        <charset val="134"/>
        <scheme val="minor"/>
      </rPr>
      <t>表十五、201</t>
    </r>
    <r>
      <rPr>
        <sz val="9"/>
        <rFont val="宋体"/>
        <charset val="134"/>
      </rPr>
      <t>9</t>
    </r>
    <r>
      <rPr>
        <sz val="9"/>
        <rFont val="宋体"/>
        <charset val="134"/>
      </rPr>
      <t>年楚雄州一般公共预算收入表</t>
    </r>
  </si>
  <si>
    <r>
      <rPr>
        <sz val="9"/>
        <rFont val="宋体"/>
        <charset val="134"/>
        <scheme val="minor"/>
      </rPr>
      <t>表十六、201</t>
    </r>
    <r>
      <rPr>
        <sz val="9"/>
        <rFont val="宋体"/>
        <charset val="134"/>
      </rPr>
      <t>9</t>
    </r>
    <r>
      <rPr>
        <sz val="9"/>
        <rFont val="宋体"/>
        <charset val="134"/>
      </rPr>
      <t>年楚雄州一般公共预算支出表</t>
    </r>
  </si>
  <si>
    <r>
      <rPr>
        <sz val="9"/>
        <rFont val="宋体"/>
        <charset val="134"/>
        <scheme val="minor"/>
      </rPr>
      <t>表十七、201</t>
    </r>
    <r>
      <rPr>
        <sz val="9"/>
        <rFont val="宋体"/>
        <charset val="134"/>
      </rPr>
      <t>9</t>
    </r>
    <r>
      <rPr>
        <sz val="9"/>
        <rFont val="宋体"/>
        <charset val="134"/>
      </rPr>
      <t>年楚雄州州本级一般公共预算收入表</t>
    </r>
  </si>
  <si>
    <r>
      <rPr>
        <sz val="9"/>
        <rFont val="宋体"/>
        <charset val="134"/>
        <scheme val="minor"/>
      </rPr>
      <t>表十八、201</t>
    </r>
    <r>
      <rPr>
        <sz val="9"/>
        <rFont val="宋体"/>
        <charset val="134"/>
      </rPr>
      <t>9</t>
    </r>
    <r>
      <rPr>
        <sz val="9"/>
        <rFont val="宋体"/>
        <charset val="134"/>
      </rPr>
      <t>年楚雄州州本级一般公共预算支出表</t>
    </r>
  </si>
  <si>
    <r>
      <rPr>
        <sz val="9"/>
        <rFont val="宋体"/>
        <charset val="134"/>
        <scheme val="minor"/>
      </rPr>
      <t>表十九、201</t>
    </r>
    <r>
      <rPr>
        <sz val="9"/>
        <rFont val="宋体"/>
        <charset val="134"/>
      </rPr>
      <t>9</t>
    </r>
    <r>
      <rPr>
        <sz val="9"/>
        <rFont val="宋体"/>
        <charset val="134"/>
      </rPr>
      <t>年楚雄州州本级财政项目支出预算表</t>
    </r>
  </si>
  <si>
    <r>
      <rPr>
        <sz val="9"/>
        <rFont val="宋体"/>
        <charset val="134"/>
        <scheme val="minor"/>
      </rPr>
      <t>表二十、201</t>
    </r>
    <r>
      <rPr>
        <sz val="9"/>
        <rFont val="宋体"/>
        <charset val="134"/>
      </rPr>
      <t>9</t>
    </r>
    <r>
      <rPr>
        <sz val="9"/>
        <rFont val="宋体"/>
        <charset val="134"/>
      </rPr>
      <t>年楚雄州分地区税收返还和转移支付预算表</t>
    </r>
  </si>
  <si>
    <r>
      <rPr>
        <sz val="9"/>
        <rFont val="宋体"/>
        <charset val="134"/>
        <scheme val="minor"/>
      </rPr>
      <t>表二十一、201</t>
    </r>
    <r>
      <rPr>
        <sz val="9"/>
        <rFont val="宋体"/>
        <charset val="134"/>
      </rPr>
      <t>9</t>
    </r>
    <r>
      <rPr>
        <sz val="9"/>
        <rFont val="宋体"/>
        <charset val="134"/>
      </rPr>
      <t>年楚雄州州本级一般公共预算政府预算经济分类表（基本支出）</t>
    </r>
  </si>
  <si>
    <r>
      <rPr>
        <sz val="9"/>
        <rFont val="宋体"/>
        <charset val="134"/>
        <scheme val="minor"/>
      </rPr>
      <t>表二十二、201</t>
    </r>
    <r>
      <rPr>
        <sz val="9"/>
        <rFont val="宋体"/>
        <charset val="134"/>
      </rPr>
      <t>9</t>
    </r>
    <r>
      <rPr>
        <sz val="9"/>
        <rFont val="宋体"/>
        <charset val="134"/>
      </rPr>
      <t>年楚雄州政府性基金预算收支表</t>
    </r>
  </si>
  <si>
    <r>
      <rPr>
        <sz val="9"/>
        <rFont val="宋体"/>
        <charset val="134"/>
        <scheme val="minor"/>
      </rPr>
      <t>表二十三、201</t>
    </r>
    <r>
      <rPr>
        <sz val="9"/>
        <rFont val="宋体"/>
        <charset val="134"/>
      </rPr>
      <t>9</t>
    </r>
    <r>
      <rPr>
        <sz val="9"/>
        <rFont val="宋体"/>
        <charset val="134"/>
      </rPr>
      <t>年楚雄州州本级政府性基金预算收支表</t>
    </r>
  </si>
  <si>
    <r>
      <rPr>
        <sz val="9"/>
        <rFont val="宋体"/>
        <charset val="134"/>
        <scheme val="minor"/>
      </rPr>
      <t>表二十四、201</t>
    </r>
    <r>
      <rPr>
        <sz val="9"/>
        <rFont val="宋体"/>
        <charset val="134"/>
      </rPr>
      <t>9</t>
    </r>
    <r>
      <rPr>
        <sz val="9"/>
        <rFont val="宋体"/>
        <charset val="134"/>
      </rPr>
      <t>年楚雄州州本级政府性基金支出表（州对下转移支付项目）</t>
    </r>
  </si>
  <si>
    <r>
      <rPr>
        <sz val="9"/>
        <rFont val="宋体"/>
        <charset val="134"/>
        <scheme val="minor"/>
      </rPr>
      <t>表二十五、201</t>
    </r>
    <r>
      <rPr>
        <sz val="9"/>
        <rFont val="宋体"/>
        <charset val="134"/>
      </rPr>
      <t>9</t>
    </r>
    <r>
      <rPr>
        <sz val="9"/>
        <rFont val="宋体"/>
        <charset val="134"/>
      </rPr>
      <t>年楚雄州国有资本经营预算收支表</t>
    </r>
  </si>
  <si>
    <r>
      <rPr>
        <sz val="9"/>
        <rFont val="宋体"/>
        <charset val="134"/>
        <scheme val="minor"/>
      </rPr>
      <t>表二十六、201</t>
    </r>
    <r>
      <rPr>
        <sz val="9"/>
        <rFont val="宋体"/>
        <charset val="134"/>
      </rPr>
      <t>9</t>
    </r>
    <r>
      <rPr>
        <sz val="9"/>
        <rFont val="宋体"/>
        <charset val="134"/>
      </rPr>
      <t>年楚雄州州本级国有资本经营预算收支表</t>
    </r>
  </si>
  <si>
    <r>
      <rPr>
        <sz val="9"/>
        <rFont val="宋体"/>
        <charset val="134"/>
        <scheme val="minor"/>
      </rPr>
      <t>表二十七、201</t>
    </r>
    <r>
      <rPr>
        <sz val="9"/>
        <rFont val="宋体"/>
        <charset val="134"/>
      </rPr>
      <t>9</t>
    </r>
    <r>
      <rPr>
        <sz val="9"/>
        <rFont val="宋体"/>
        <charset val="134"/>
      </rPr>
      <t>年楚雄州社会保险基金收入预算表</t>
    </r>
  </si>
  <si>
    <r>
      <rPr>
        <sz val="9"/>
        <rFont val="宋体"/>
        <charset val="134"/>
        <scheme val="minor"/>
      </rPr>
      <t>表二十八、201</t>
    </r>
    <r>
      <rPr>
        <sz val="9"/>
        <rFont val="宋体"/>
        <charset val="134"/>
      </rPr>
      <t>9</t>
    </r>
    <r>
      <rPr>
        <sz val="9"/>
        <rFont val="宋体"/>
        <charset val="134"/>
      </rPr>
      <t>年楚雄州社会保险基金支出预算表</t>
    </r>
  </si>
  <si>
    <r>
      <rPr>
        <sz val="9"/>
        <rFont val="宋体"/>
        <charset val="134"/>
        <scheme val="minor"/>
      </rPr>
      <t>表二十九、201</t>
    </r>
    <r>
      <rPr>
        <sz val="9"/>
        <rFont val="宋体"/>
        <charset val="134"/>
      </rPr>
      <t>9</t>
    </r>
    <r>
      <rPr>
        <sz val="9"/>
        <rFont val="宋体"/>
        <charset val="134"/>
      </rPr>
      <t>年楚雄州社会保险基金结余预算表</t>
    </r>
  </si>
  <si>
    <r>
      <rPr>
        <sz val="9"/>
        <rFont val="宋体"/>
        <charset val="134"/>
        <scheme val="minor"/>
      </rPr>
      <t>表三十、201</t>
    </r>
    <r>
      <rPr>
        <sz val="9"/>
        <rFont val="宋体"/>
        <charset val="134"/>
      </rPr>
      <t>9</t>
    </r>
    <r>
      <rPr>
        <sz val="9"/>
        <rFont val="宋体"/>
        <charset val="134"/>
      </rPr>
      <t>年楚雄州州本级社会保险基金收入预算表</t>
    </r>
  </si>
  <si>
    <r>
      <rPr>
        <sz val="9"/>
        <rFont val="宋体"/>
        <charset val="134"/>
        <scheme val="minor"/>
      </rPr>
      <t>表三十一、201</t>
    </r>
    <r>
      <rPr>
        <sz val="9"/>
        <rFont val="宋体"/>
        <charset val="134"/>
      </rPr>
      <t>9</t>
    </r>
    <r>
      <rPr>
        <sz val="9"/>
        <rFont val="宋体"/>
        <charset val="134"/>
      </rPr>
      <t>年楚雄州州本级社会保险基金支出预算表</t>
    </r>
  </si>
  <si>
    <r>
      <rPr>
        <sz val="9"/>
        <rFont val="宋体"/>
        <charset val="134"/>
        <scheme val="minor"/>
      </rPr>
      <t>表三十二、201</t>
    </r>
    <r>
      <rPr>
        <sz val="9"/>
        <rFont val="宋体"/>
        <charset val="134"/>
      </rPr>
      <t>9</t>
    </r>
    <r>
      <rPr>
        <sz val="9"/>
        <rFont val="宋体"/>
        <charset val="134"/>
      </rPr>
      <t>年楚雄州州本级社会保险基金结余预算表</t>
    </r>
  </si>
  <si>
    <r>
      <rPr>
        <sz val="9"/>
        <rFont val="宋体"/>
        <charset val="134"/>
        <scheme val="minor"/>
      </rPr>
      <t>表三十三、201</t>
    </r>
    <r>
      <rPr>
        <sz val="9"/>
        <rFont val="宋体"/>
        <charset val="134"/>
      </rPr>
      <t>8</t>
    </r>
    <r>
      <rPr>
        <sz val="9"/>
        <rFont val="宋体"/>
        <charset val="134"/>
      </rPr>
      <t>年楚雄州政府债务限额和余额情况表</t>
    </r>
  </si>
  <si>
    <r>
      <rPr>
        <sz val="9"/>
        <rFont val="宋体"/>
        <charset val="134"/>
        <scheme val="minor"/>
      </rPr>
      <t>表三十四、201</t>
    </r>
    <r>
      <rPr>
        <sz val="9"/>
        <rFont val="宋体"/>
        <charset val="134"/>
      </rPr>
      <t>8</t>
    </r>
    <r>
      <rPr>
        <sz val="9"/>
        <rFont val="宋体"/>
        <charset val="134"/>
      </rPr>
      <t>年楚雄州州本级政府债务限额和余额情况表</t>
    </r>
  </si>
  <si>
    <r>
      <rPr>
        <sz val="9"/>
        <rFont val="宋体"/>
        <charset val="134"/>
        <scheme val="minor"/>
      </rPr>
      <t>表三十五、201</t>
    </r>
    <r>
      <rPr>
        <sz val="9"/>
        <rFont val="宋体"/>
        <charset val="134"/>
      </rPr>
      <t>8</t>
    </r>
    <r>
      <rPr>
        <sz val="9"/>
        <rFont val="宋体"/>
        <charset val="134"/>
      </rPr>
      <t>年楚雄州地方政府债务投向情况表</t>
    </r>
  </si>
  <si>
    <r>
      <rPr>
        <sz val="9"/>
        <rFont val="宋体"/>
        <charset val="134"/>
        <scheme val="minor"/>
      </rPr>
      <t>表三十六、201</t>
    </r>
    <r>
      <rPr>
        <sz val="9"/>
        <rFont val="宋体"/>
        <charset val="134"/>
      </rPr>
      <t>8</t>
    </r>
    <r>
      <rPr>
        <sz val="9"/>
        <rFont val="宋体"/>
        <charset val="134"/>
      </rPr>
      <t>年楚雄州地方政府一般债务投向情况表</t>
    </r>
  </si>
  <si>
    <r>
      <rPr>
        <sz val="9"/>
        <rFont val="宋体"/>
        <charset val="134"/>
        <scheme val="minor"/>
      </rPr>
      <t>表三十七、201</t>
    </r>
    <r>
      <rPr>
        <sz val="9"/>
        <rFont val="宋体"/>
        <charset val="134"/>
      </rPr>
      <t>8</t>
    </r>
    <r>
      <rPr>
        <sz val="9"/>
        <rFont val="宋体"/>
        <charset val="134"/>
      </rPr>
      <t>年楚雄州地方政府专项债务投向情况表</t>
    </r>
  </si>
  <si>
    <r>
      <rPr>
        <sz val="9"/>
        <rFont val="宋体"/>
        <charset val="134"/>
        <scheme val="minor"/>
      </rPr>
      <t>表三十八、201</t>
    </r>
    <r>
      <rPr>
        <sz val="9"/>
        <rFont val="宋体"/>
        <charset val="134"/>
      </rPr>
      <t>8</t>
    </r>
    <r>
      <rPr>
        <sz val="9"/>
        <rFont val="宋体"/>
        <charset val="134"/>
      </rPr>
      <t>年楚雄州州本级地方政府债务投向情况表</t>
    </r>
  </si>
  <si>
    <r>
      <rPr>
        <sz val="9"/>
        <rFont val="宋体"/>
        <charset val="134"/>
        <scheme val="minor"/>
      </rPr>
      <t>表三十九、201</t>
    </r>
    <r>
      <rPr>
        <sz val="9"/>
        <rFont val="宋体"/>
        <charset val="134"/>
      </rPr>
      <t>8</t>
    </r>
    <r>
      <rPr>
        <sz val="9"/>
        <rFont val="宋体"/>
        <charset val="134"/>
      </rPr>
      <t>年楚雄州州本级地方政府一般债务投向情况表</t>
    </r>
  </si>
  <si>
    <r>
      <rPr>
        <sz val="9"/>
        <rFont val="宋体"/>
        <charset val="134"/>
        <scheme val="minor"/>
      </rPr>
      <t>表四十、201</t>
    </r>
    <r>
      <rPr>
        <sz val="9"/>
        <rFont val="宋体"/>
        <charset val="134"/>
      </rPr>
      <t>8</t>
    </r>
    <r>
      <rPr>
        <sz val="9"/>
        <rFont val="宋体"/>
        <charset val="134"/>
      </rPr>
      <t>年楚雄州州本级地方政府专项债务投向情况表</t>
    </r>
  </si>
  <si>
    <r>
      <rPr>
        <sz val="9"/>
        <rFont val="宋体"/>
        <charset val="134"/>
        <scheme val="minor"/>
      </rPr>
      <t>表四十一、201</t>
    </r>
    <r>
      <rPr>
        <sz val="9"/>
        <rFont val="宋体"/>
        <charset val="134"/>
      </rPr>
      <t>9</t>
    </r>
    <r>
      <rPr>
        <sz val="9"/>
        <rFont val="宋体"/>
        <charset val="134"/>
      </rPr>
      <t>年楚雄州政府债务限额和余额情况表</t>
    </r>
  </si>
  <si>
    <r>
      <rPr>
        <sz val="9"/>
        <rFont val="宋体"/>
        <charset val="134"/>
        <scheme val="minor"/>
      </rPr>
      <t>表四十二、201</t>
    </r>
    <r>
      <rPr>
        <sz val="9"/>
        <rFont val="宋体"/>
        <charset val="134"/>
      </rPr>
      <t>9</t>
    </r>
    <r>
      <rPr>
        <sz val="9"/>
        <rFont val="宋体"/>
        <charset val="134"/>
      </rPr>
      <t>年楚雄州州本级政府债务限额和余额情况表</t>
    </r>
  </si>
  <si>
    <r>
      <rPr>
        <sz val="19"/>
        <rFont val="华文中宋"/>
        <charset val="134"/>
      </rPr>
      <t>2018</t>
    </r>
    <r>
      <rPr>
        <sz val="19"/>
        <rFont val="华文中宋"/>
        <charset val="134"/>
      </rPr>
      <t>年楚雄州一般公共预算收入执行情况表</t>
    </r>
  </si>
  <si>
    <t>表一</t>
  </si>
  <si>
    <t>单位：万元</t>
  </si>
  <si>
    <t>项目</t>
  </si>
  <si>
    <t>2017年
决算数</t>
  </si>
  <si>
    <t>2018年</t>
  </si>
  <si>
    <t>是否打印</t>
  </si>
  <si>
    <t>快报数</t>
  </si>
  <si>
    <t>比上年％</t>
  </si>
  <si>
    <t>是</t>
  </si>
  <si>
    <t xml:space="preserve">    一、税收收入</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</si>
  <si>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</si>
  <si>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</si>
  <si>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</si>
  <si>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</si>
  <si>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</si>
  <si>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</si>
  <si>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</si>
  <si>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</si>
  <si>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</si>
  <si>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</si>
  <si>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</si>
  <si>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</si>
  <si>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</si>
  <si>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</si>
  <si>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</si>
  <si>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</si>
  <si>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</si>
  <si>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</si>
  <si>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</si>
  <si>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</si>
  <si>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</si>
  <si>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</si>
  <si>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</si>
  <si>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</si>
  <si>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</si>
  <si>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</si>
  <si>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本年收入小计</t>
  </si>
  <si>
    <t xml:space="preserve">    上级补助收入</t>
  </si>
  <si>
    <t xml:space="preserve">       返还性收入</t>
  </si>
  <si>
    <t xml:space="preserve">       一般性转移支付收入</t>
  </si>
  <si>
    <t xml:space="preserve">       专项转移支付收入</t>
  </si>
  <si>
    <t xml:space="preserve">    下级上解收入</t>
  </si>
  <si>
    <t xml:space="preserve">       体制上解收入</t>
  </si>
  <si>
    <t xml:space="preserve">       专项上解收入</t>
  </si>
  <si>
    <t xml:space="preserve">    待偿债置换一般债券上年结余</t>
  </si>
  <si>
    <t xml:space="preserve">    上年结余</t>
  </si>
  <si>
    <t xml:space="preserve">    调入资金</t>
  </si>
  <si>
    <t xml:space="preserve">    动用预算稳定调节基金</t>
  </si>
  <si>
    <t xml:space="preserve">    地方政府一般债券转贷收入</t>
  </si>
  <si>
    <t xml:space="preserve">         其中：新增一般债券收入</t>
  </si>
  <si>
    <t xml:space="preserve">               置换一般债券收入</t>
  </si>
  <si>
    <t xml:space="preserve">    接受其他地区援助收入</t>
  </si>
  <si>
    <t>收 入 合 计</t>
  </si>
  <si>
    <r>
      <rPr>
        <sz val="19"/>
        <rFont val="华文中宋"/>
        <charset val="134"/>
      </rPr>
      <t>201</t>
    </r>
    <r>
      <rPr>
        <sz val="19"/>
        <rFont val="华文中宋"/>
        <charset val="134"/>
      </rPr>
      <t>8</t>
    </r>
    <r>
      <rPr>
        <sz val="19"/>
        <rFont val="华文中宋"/>
        <charset val="134"/>
      </rPr>
      <t>年楚雄州一般公共预算支出执行情况表</t>
    </r>
  </si>
  <si>
    <t>表二</t>
  </si>
  <si>
    <r>
      <rPr>
        <sz val="12"/>
        <rFont val="宋体"/>
        <charset val="134"/>
      </rPr>
      <t>科目
编码</t>
    </r>
  </si>
  <si>
    <r>
      <rPr>
        <sz val="12"/>
        <rFont val="宋体"/>
        <charset val="134"/>
      </rPr>
      <t>类</t>
    </r>
  </si>
  <si>
    <r>
      <rPr>
        <sz val="12"/>
        <rFont val="宋体"/>
        <charset val="134"/>
      </rPr>
      <t>款</t>
    </r>
  </si>
  <si>
    <r>
      <rPr>
        <sz val="12"/>
        <rFont val="宋体"/>
        <charset val="134"/>
      </rPr>
      <t>项</t>
    </r>
  </si>
  <si>
    <r>
      <rPr>
        <sz val="12"/>
        <rFont val="宋体"/>
        <charset val="134"/>
      </rPr>
      <t>科目名称</t>
    </r>
  </si>
  <si>
    <r>
      <rPr>
        <sz val="12"/>
        <rFont val="宋体"/>
        <charset val="134"/>
      </rPr>
      <t>类别</t>
    </r>
  </si>
  <si>
    <r>
      <rPr>
        <b/>
        <sz val="12"/>
        <rFont val="宋体"/>
        <charset val="134"/>
      </rPr>
      <t>201</t>
    </r>
    <r>
      <rPr>
        <b/>
        <sz val="12"/>
        <rFont val="宋体"/>
        <charset val="134"/>
      </rPr>
      <t>7</t>
    </r>
    <r>
      <rPr>
        <b/>
        <sz val="12"/>
        <rFont val="宋体"/>
        <charset val="134"/>
      </rPr>
      <t>年
决算数</t>
    </r>
  </si>
  <si>
    <r>
      <rPr>
        <b/>
        <sz val="12"/>
        <rFont val="宋体"/>
        <charset val="134"/>
      </rPr>
      <t>201</t>
    </r>
    <r>
      <rPr>
        <b/>
        <sz val="12"/>
        <rFont val="宋体"/>
        <charset val="134"/>
      </rPr>
      <t>8</t>
    </r>
    <r>
      <rPr>
        <b/>
        <sz val="12"/>
        <rFont val="宋体"/>
        <charset val="134"/>
      </rPr>
      <t>年</t>
    </r>
  </si>
  <si>
    <t>201</t>
  </si>
  <si>
    <t xml:space="preserve">    </t>
  </si>
  <si>
    <r>
      <rPr>
        <b/>
        <sz val="9"/>
        <rFont val="宋体"/>
        <charset val="134"/>
      </rPr>
      <t>一般公共服务支出</t>
    </r>
  </si>
  <si>
    <t xml:space="preserve">   一、一般公共服务支出</t>
  </si>
  <si>
    <t>01</t>
  </si>
  <si>
    <r>
      <rPr>
        <sz val="9"/>
        <rFont val="宋体"/>
        <charset val="134"/>
      </rPr>
      <t>人大事务</t>
    </r>
  </si>
  <si>
    <t xml:space="preserve">       人大事务</t>
  </si>
  <si>
    <r>
      <rPr>
        <sz val="9"/>
        <rFont val="宋体"/>
        <charset val="134"/>
      </rPr>
      <t>行政运行</t>
    </r>
  </si>
  <si>
    <t xml:space="preserve">         行政运行</t>
  </si>
  <si>
    <t>02</t>
  </si>
  <si>
    <r>
      <rPr>
        <sz val="9"/>
        <rFont val="宋体"/>
        <charset val="134"/>
      </rPr>
      <t>一般行政管理事务</t>
    </r>
  </si>
  <si>
    <t xml:space="preserve">         一般行政管理事务</t>
  </si>
  <si>
    <t>03</t>
  </si>
  <si>
    <r>
      <rPr>
        <sz val="9"/>
        <rFont val="宋体"/>
        <charset val="134"/>
      </rPr>
      <t>机关服务</t>
    </r>
  </si>
  <si>
    <t xml:space="preserve">         机关服务</t>
  </si>
  <si>
    <t>04</t>
  </si>
  <si>
    <r>
      <rPr>
        <sz val="9"/>
        <rFont val="宋体"/>
        <charset val="134"/>
      </rPr>
      <t>人大会议</t>
    </r>
  </si>
  <si>
    <t xml:space="preserve">         人大会议</t>
  </si>
  <si>
    <t>05</t>
  </si>
  <si>
    <r>
      <rPr>
        <sz val="9"/>
        <rFont val="宋体"/>
        <charset val="134"/>
      </rPr>
      <t>人大立法</t>
    </r>
  </si>
  <si>
    <t xml:space="preserve">         人大立法</t>
  </si>
  <si>
    <t>06</t>
  </si>
  <si>
    <r>
      <rPr>
        <sz val="9"/>
        <rFont val="宋体"/>
        <charset val="134"/>
      </rPr>
      <t>人大监督</t>
    </r>
  </si>
  <si>
    <t xml:space="preserve">         人大监督</t>
  </si>
  <si>
    <t>07</t>
  </si>
  <si>
    <r>
      <rPr>
        <sz val="9"/>
        <rFont val="宋体"/>
        <charset val="134"/>
      </rPr>
      <t>人大代表履职能力提升</t>
    </r>
  </si>
  <si>
    <t xml:space="preserve">         人大代表履职能力提升</t>
  </si>
  <si>
    <t>08</t>
  </si>
  <si>
    <r>
      <rPr>
        <sz val="9"/>
        <rFont val="宋体"/>
        <charset val="134"/>
      </rPr>
      <t>代表工作</t>
    </r>
  </si>
  <si>
    <t xml:space="preserve">         代表工作</t>
  </si>
  <si>
    <t>09</t>
  </si>
  <si>
    <r>
      <rPr>
        <sz val="9"/>
        <rFont val="宋体"/>
        <charset val="134"/>
      </rPr>
      <t>人大信访工作</t>
    </r>
  </si>
  <si>
    <t xml:space="preserve">         人大信访工作</t>
  </si>
  <si>
    <t>50</t>
  </si>
  <si>
    <r>
      <rPr>
        <sz val="9"/>
        <rFont val="宋体"/>
        <charset val="134"/>
      </rPr>
      <t>事业运行</t>
    </r>
  </si>
  <si>
    <t xml:space="preserve">         事业运行</t>
  </si>
  <si>
    <t>99</t>
  </si>
  <si>
    <r>
      <rPr>
        <sz val="9"/>
        <rFont val="宋体"/>
        <charset val="134"/>
      </rPr>
      <t>其他人大事务支出</t>
    </r>
  </si>
  <si>
    <t xml:space="preserve">         其他人大事务支出</t>
  </si>
  <si>
    <r>
      <rPr>
        <sz val="9"/>
        <rFont val="宋体"/>
        <charset val="134"/>
      </rPr>
      <t>政协事务</t>
    </r>
  </si>
  <si>
    <t xml:space="preserve">       政协事务</t>
  </si>
  <si>
    <r>
      <rPr>
        <sz val="9"/>
        <rFont val="宋体"/>
        <charset val="134"/>
      </rPr>
      <t>政协会议</t>
    </r>
  </si>
  <si>
    <t xml:space="preserve">         政协会议</t>
  </si>
  <si>
    <r>
      <rPr>
        <sz val="9"/>
        <rFont val="宋体"/>
        <charset val="134"/>
      </rPr>
      <t>委员视察</t>
    </r>
  </si>
  <si>
    <t xml:space="preserve">         委员视察</t>
  </si>
  <si>
    <r>
      <rPr>
        <sz val="9"/>
        <rFont val="宋体"/>
        <charset val="134"/>
      </rPr>
      <t>参政议政</t>
    </r>
  </si>
  <si>
    <t xml:space="preserve">         参政议政</t>
  </si>
  <si>
    <r>
      <rPr>
        <sz val="9"/>
        <rFont val="宋体"/>
        <charset val="134"/>
      </rPr>
      <t>其他政协事务支出</t>
    </r>
  </si>
  <si>
    <t xml:space="preserve">         其他政协事务支出</t>
  </si>
  <si>
    <r>
      <rPr>
        <sz val="9"/>
        <rFont val="宋体"/>
        <charset val="134"/>
      </rPr>
      <t>政府办公厅（室）及相关机构事务</t>
    </r>
  </si>
  <si>
    <t xml:space="preserve">       政府办公厅(室)及相关机构事务</t>
  </si>
  <si>
    <r>
      <rPr>
        <sz val="9"/>
        <rFont val="宋体"/>
        <charset val="134"/>
      </rPr>
      <t>专项服务</t>
    </r>
  </si>
  <si>
    <t xml:space="preserve">         专项服务</t>
  </si>
  <si>
    <r>
      <rPr>
        <sz val="9"/>
        <rFont val="宋体"/>
        <charset val="134"/>
      </rPr>
      <t>专项业务活动</t>
    </r>
  </si>
  <si>
    <t xml:space="preserve">         专项业务活动</t>
  </si>
  <si>
    <r>
      <rPr>
        <sz val="9"/>
        <rFont val="宋体"/>
        <charset val="134"/>
      </rPr>
      <t>政务公开审批</t>
    </r>
  </si>
  <si>
    <t xml:space="preserve">         政务公开审批</t>
  </si>
  <si>
    <r>
      <rPr>
        <sz val="9"/>
        <rFont val="宋体"/>
        <charset val="134"/>
      </rPr>
      <t>法制建设</t>
    </r>
  </si>
  <si>
    <t xml:space="preserve">         法制建设</t>
  </si>
  <si>
    <r>
      <rPr>
        <sz val="9"/>
        <rFont val="宋体"/>
        <charset val="134"/>
      </rPr>
      <t>信访事务</t>
    </r>
  </si>
  <si>
    <t xml:space="preserve">         信访事务</t>
  </si>
  <si>
    <r>
      <rPr>
        <sz val="9"/>
        <rFont val="宋体"/>
        <charset val="134"/>
      </rPr>
      <t>参事事务</t>
    </r>
  </si>
  <si>
    <t xml:space="preserve">         参事事务</t>
  </si>
  <si>
    <r>
      <rPr>
        <sz val="9"/>
        <rFont val="宋体"/>
        <charset val="134"/>
      </rPr>
      <t>其他政府办公厅（室）及相关机构事务支出</t>
    </r>
  </si>
  <si>
    <t xml:space="preserve">         其他政府办公厅(室)及相关机构事务支出</t>
  </si>
  <si>
    <r>
      <rPr>
        <sz val="9"/>
        <rFont val="宋体"/>
        <charset val="134"/>
      </rPr>
      <t>发展与改革事务</t>
    </r>
  </si>
  <si>
    <t xml:space="preserve">       发展与改革事务</t>
  </si>
  <si>
    <r>
      <rPr>
        <sz val="9"/>
        <rFont val="宋体"/>
        <charset val="134"/>
      </rPr>
      <t>战略规划与实施</t>
    </r>
  </si>
  <si>
    <t xml:space="preserve">         战略规划与实施</t>
  </si>
  <si>
    <r>
      <rPr>
        <sz val="9"/>
        <rFont val="宋体"/>
        <charset val="134"/>
      </rPr>
      <t>日常经济运行调节</t>
    </r>
  </si>
  <si>
    <t xml:space="preserve">         日常经济运行调节</t>
  </si>
  <si>
    <r>
      <rPr>
        <sz val="9"/>
        <rFont val="宋体"/>
        <charset val="134"/>
      </rPr>
      <t>社会事业发展规划</t>
    </r>
  </si>
  <si>
    <t xml:space="preserve">         社会事业发展规划</t>
  </si>
  <si>
    <r>
      <rPr>
        <sz val="9"/>
        <rFont val="宋体"/>
        <charset val="134"/>
      </rPr>
      <t>经济体制改革研究</t>
    </r>
  </si>
  <si>
    <t xml:space="preserve">         经济体制改革研究</t>
  </si>
  <si>
    <r>
      <rPr>
        <sz val="9"/>
        <rFont val="宋体"/>
        <charset val="134"/>
      </rPr>
      <t>物价管理</t>
    </r>
  </si>
  <si>
    <t xml:space="preserve">         物价管理</t>
  </si>
  <si>
    <r>
      <rPr>
        <sz val="9"/>
        <rFont val="宋体"/>
        <charset val="134"/>
      </rPr>
      <t>应对气候变化管理事务</t>
    </r>
  </si>
  <si>
    <t xml:space="preserve">         应对气候变化管理事务</t>
  </si>
  <si>
    <r>
      <rPr>
        <sz val="9"/>
        <rFont val="宋体"/>
        <charset val="134"/>
      </rPr>
      <t>其他发展与改革事务支出</t>
    </r>
  </si>
  <si>
    <t xml:space="preserve">         其他发展与改革事务支出</t>
  </si>
  <si>
    <r>
      <rPr>
        <sz val="9"/>
        <rFont val="宋体"/>
        <charset val="134"/>
      </rPr>
      <t>统计信息事务</t>
    </r>
  </si>
  <si>
    <t xml:space="preserve">       统计信息事务</t>
  </si>
  <si>
    <r>
      <rPr>
        <sz val="9"/>
        <rFont val="宋体"/>
        <charset val="134"/>
      </rPr>
      <t>信息事务</t>
    </r>
  </si>
  <si>
    <t xml:space="preserve">         信息事务</t>
  </si>
  <si>
    <r>
      <rPr>
        <sz val="9"/>
        <rFont val="宋体"/>
        <charset val="134"/>
      </rPr>
      <t>专项统计业务</t>
    </r>
  </si>
  <si>
    <t xml:space="preserve">         专项统计业务</t>
  </si>
  <si>
    <r>
      <rPr>
        <sz val="9"/>
        <rFont val="宋体"/>
        <charset val="134"/>
      </rPr>
      <t>统计管理</t>
    </r>
  </si>
  <si>
    <t xml:space="preserve">         统计管理</t>
  </si>
  <si>
    <r>
      <rPr>
        <sz val="9"/>
        <rFont val="宋体"/>
        <charset val="134"/>
      </rPr>
      <t>专项普查活动</t>
    </r>
  </si>
  <si>
    <t xml:space="preserve">         专项普查活动</t>
  </si>
  <si>
    <r>
      <rPr>
        <sz val="9"/>
        <rFont val="宋体"/>
        <charset val="134"/>
      </rPr>
      <t>统计抽样调查</t>
    </r>
  </si>
  <si>
    <t xml:space="preserve">         统计抽样调查</t>
  </si>
  <si>
    <r>
      <rPr>
        <sz val="9"/>
        <rFont val="宋体"/>
        <charset val="134"/>
      </rPr>
      <t>其他统计信息事务支出</t>
    </r>
  </si>
  <si>
    <t xml:space="preserve">         其他统计信息事务支出</t>
  </si>
  <si>
    <r>
      <rPr>
        <sz val="9"/>
        <rFont val="宋体"/>
        <charset val="134"/>
      </rPr>
      <t>财政事务</t>
    </r>
  </si>
  <si>
    <t xml:space="preserve">       财政事务</t>
  </si>
  <si>
    <r>
      <rPr>
        <sz val="9"/>
        <rFont val="宋体"/>
        <charset val="134"/>
      </rPr>
      <t>预算改革业务</t>
    </r>
  </si>
  <si>
    <t xml:space="preserve">         预算改革业务</t>
  </si>
  <si>
    <r>
      <rPr>
        <sz val="9"/>
        <rFont val="宋体"/>
        <charset val="134"/>
      </rPr>
      <t>财政国库业务</t>
    </r>
  </si>
  <si>
    <t xml:space="preserve">         财政国库业务</t>
  </si>
  <si>
    <r>
      <rPr>
        <sz val="9"/>
        <rFont val="宋体"/>
        <charset val="134"/>
      </rPr>
      <t>财政监察</t>
    </r>
  </si>
  <si>
    <t xml:space="preserve">         财政监察</t>
  </si>
  <si>
    <r>
      <rPr>
        <sz val="9"/>
        <rFont val="宋体"/>
        <charset val="134"/>
      </rPr>
      <t>信息化建设</t>
    </r>
  </si>
  <si>
    <t xml:space="preserve">         信息化建设</t>
  </si>
  <si>
    <r>
      <rPr>
        <sz val="9"/>
        <rFont val="宋体"/>
        <charset val="134"/>
      </rPr>
      <t>财政委托业务支出</t>
    </r>
  </si>
  <si>
    <t xml:space="preserve">         财政委托业务支出</t>
  </si>
  <si>
    <r>
      <rPr>
        <sz val="9"/>
        <rFont val="宋体"/>
        <charset val="134"/>
      </rPr>
      <t>其他财政事务支出</t>
    </r>
  </si>
  <si>
    <t xml:space="preserve">         其他财政事务支出</t>
  </si>
  <si>
    <r>
      <rPr>
        <sz val="9"/>
        <rFont val="宋体"/>
        <charset val="134"/>
      </rPr>
      <t>税收事务</t>
    </r>
  </si>
  <si>
    <t xml:space="preserve">       税收事务</t>
  </si>
  <si>
    <r>
      <rPr>
        <sz val="9"/>
        <rFont val="宋体"/>
        <charset val="134"/>
      </rPr>
      <t>税务办案</t>
    </r>
  </si>
  <si>
    <t xml:space="preserve">         税务办案</t>
  </si>
  <si>
    <r>
      <rPr>
        <sz val="9"/>
        <rFont val="宋体"/>
        <charset val="134"/>
      </rPr>
      <t>税务登记证及发票管理</t>
    </r>
  </si>
  <si>
    <t xml:space="preserve">         税务登记证及发票管理</t>
  </si>
  <si>
    <r>
      <rPr>
        <sz val="9"/>
        <rFont val="宋体"/>
        <charset val="134"/>
      </rPr>
      <t>代扣代收代征税款手续费</t>
    </r>
  </si>
  <si>
    <t xml:space="preserve">         代扣代收代征税款手续费</t>
  </si>
  <si>
    <r>
      <rPr>
        <sz val="9"/>
        <rFont val="宋体"/>
        <charset val="134"/>
      </rPr>
      <t>税务宣传</t>
    </r>
  </si>
  <si>
    <t xml:space="preserve">         税务宣传</t>
  </si>
  <si>
    <r>
      <rPr>
        <sz val="9"/>
        <rFont val="宋体"/>
        <charset val="134"/>
      </rPr>
      <t>协税护税</t>
    </r>
  </si>
  <si>
    <t xml:space="preserve">         协税护税</t>
  </si>
  <si>
    <r>
      <rPr>
        <sz val="9"/>
        <rFont val="宋体"/>
        <charset val="134"/>
      </rPr>
      <t>其他税收事务支出</t>
    </r>
  </si>
  <si>
    <t xml:space="preserve">         其他税收事务支出</t>
  </si>
  <si>
    <r>
      <rPr>
        <sz val="9"/>
        <rFont val="宋体"/>
        <charset val="134"/>
      </rPr>
      <t>审计事务</t>
    </r>
  </si>
  <si>
    <t xml:space="preserve">       审计事务</t>
  </si>
  <si>
    <r>
      <rPr>
        <sz val="9"/>
        <rFont val="宋体"/>
        <charset val="134"/>
      </rPr>
      <t>审计业务</t>
    </r>
  </si>
  <si>
    <t xml:space="preserve">         审计业务</t>
  </si>
  <si>
    <r>
      <rPr>
        <sz val="9"/>
        <rFont val="宋体"/>
        <charset val="134"/>
      </rPr>
      <t>审计管理</t>
    </r>
  </si>
  <si>
    <t xml:space="preserve">         审计管理</t>
  </si>
  <si>
    <r>
      <rPr>
        <sz val="9"/>
        <rFont val="宋体"/>
        <charset val="134"/>
      </rPr>
      <t>其他审计事务支出</t>
    </r>
  </si>
  <si>
    <t xml:space="preserve">         其他审计事务支出</t>
  </si>
  <si>
    <r>
      <rPr>
        <sz val="9"/>
        <rFont val="宋体"/>
        <charset val="134"/>
      </rPr>
      <t>海关事务</t>
    </r>
  </si>
  <si>
    <t xml:space="preserve">       海关事务</t>
  </si>
  <si>
    <r>
      <rPr>
        <sz val="9"/>
        <rFont val="宋体"/>
        <charset val="134"/>
      </rPr>
      <t>收费业务</t>
    </r>
  </si>
  <si>
    <t xml:space="preserve">         收费业务</t>
  </si>
  <si>
    <r>
      <rPr>
        <sz val="9"/>
        <rFont val="宋体"/>
        <charset val="134"/>
      </rPr>
      <t>缉私办案</t>
    </r>
  </si>
  <si>
    <t xml:space="preserve">         缉私办案</t>
  </si>
  <si>
    <r>
      <rPr>
        <sz val="9"/>
        <rFont val="宋体"/>
        <charset val="134"/>
      </rPr>
      <t>口岸电子执法系统建设与维护</t>
    </r>
  </si>
  <si>
    <t xml:space="preserve">         口岸电子执法系统建设与维护</t>
  </si>
  <si>
    <r>
      <rPr>
        <sz val="9"/>
        <rFont val="宋体"/>
        <charset val="134"/>
      </rPr>
      <t>其他海关事务支出</t>
    </r>
  </si>
  <si>
    <t xml:space="preserve">         其他海关事务支出</t>
  </si>
  <si>
    <t>10</t>
  </si>
  <si>
    <r>
      <rPr>
        <sz val="9"/>
        <rFont val="宋体"/>
        <charset val="134"/>
      </rPr>
      <t>人力资源事务</t>
    </r>
  </si>
  <si>
    <t xml:space="preserve">       人力资源事务</t>
  </si>
  <si>
    <r>
      <rPr>
        <sz val="9"/>
        <rFont val="宋体"/>
        <charset val="134"/>
      </rPr>
      <t>政府特殊津贴</t>
    </r>
  </si>
  <si>
    <t xml:space="preserve">         政府特殊津贴</t>
  </si>
  <si>
    <r>
      <rPr>
        <sz val="9"/>
        <rFont val="宋体"/>
        <charset val="134"/>
      </rPr>
      <t>资助留学回国人员</t>
    </r>
  </si>
  <si>
    <t xml:space="preserve">         资助留学回国人员</t>
  </si>
  <si>
    <r>
      <rPr>
        <sz val="9"/>
        <rFont val="宋体"/>
        <charset val="134"/>
      </rPr>
      <t>军队转业干部安置</t>
    </r>
  </si>
  <si>
    <t xml:space="preserve">         军队转业干部安置</t>
  </si>
  <si>
    <r>
      <rPr>
        <sz val="9"/>
        <rFont val="宋体"/>
        <charset val="134"/>
      </rPr>
      <t>博士后日常经费</t>
    </r>
  </si>
  <si>
    <t xml:space="preserve">         博士后日常经费</t>
  </si>
  <si>
    <r>
      <rPr>
        <sz val="9"/>
        <rFont val="宋体"/>
        <charset val="134"/>
      </rPr>
      <t>引进人才费用</t>
    </r>
  </si>
  <si>
    <t xml:space="preserve">         引进人才费用</t>
  </si>
  <si>
    <r>
      <rPr>
        <sz val="9"/>
        <rFont val="宋体"/>
        <charset val="134"/>
      </rPr>
      <t>公务员考核</t>
    </r>
  </si>
  <si>
    <t xml:space="preserve">         公务员考核</t>
  </si>
  <si>
    <r>
      <rPr>
        <sz val="9"/>
        <rFont val="宋体"/>
        <charset val="134"/>
      </rPr>
      <t>公务员履职能力提升</t>
    </r>
  </si>
  <si>
    <t xml:space="preserve">         公务员履职能力提升</t>
  </si>
  <si>
    <t>11</t>
  </si>
  <si>
    <r>
      <rPr>
        <sz val="9"/>
        <rFont val="宋体"/>
        <charset val="134"/>
      </rPr>
      <t>公务员招考</t>
    </r>
  </si>
  <si>
    <t xml:space="preserve">         公务员招考</t>
  </si>
  <si>
    <t>12</t>
  </si>
  <si>
    <r>
      <rPr>
        <sz val="9"/>
        <rFont val="宋体"/>
        <charset val="134"/>
      </rPr>
      <t>公务员综合管理</t>
    </r>
  </si>
  <si>
    <t xml:space="preserve">         公务员综合管理</t>
  </si>
  <si>
    <r>
      <rPr>
        <sz val="9"/>
        <rFont val="宋体"/>
        <charset val="134"/>
      </rPr>
      <t>其他人力资源事务支出</t>
    </r>
  </si>
  <si>
    <t xml:space="preserve">         其他人力资源事务支出</t>
  </si>
  <si>
    <r>
      <rPr>
        <sz val="9"/>
        <rFont val="宋体"/>
        <charset val="134"/>
      </rPr>
      <t>纪检监察事务</t>
    </r>
  </si>
  <si>
    <t xml:space="preserve">       纪检监察事务</t>
  </si>
  <si>
    <r>
      <rPr>
        <sz val="9"/>
        <rFont val="宋体"/>
        <charset val="134"/>
      </rPr>
      <t>大案要案查处</t>
    </r>
  </si>
  <si>
    <t xml:space="preserve">         大案要案查处</t>
  </si>
  <si>
    <r>
      <rPr>
        <sz val="9"/>
        <rFont val="宋体"/>
        <charset val="134"/>
      </rPr>
      <t>派驻派出机构</t>
    </r>
  </si>
  <si>
    <t xml:space="preserve">         派驻派出机构</t>
  </si>
  <si>
    <r>
      <rPr>
        <sz val="9"/>
        <rFont val="宋体"/>
        <charset val="134"/>
      </rPr>
      <t>中央巡视</t>
    </r>
  </si>
  <si>
    <t xml:space="preserve">         中央巡视</t>
  </si>
  <si>
    <r>
      <rPr>
        <sz val="9"/>
        <rFont val="宋体"/>
        <charset val="134"/>
      </rPr>
      <t>其他纪检监察事务支出</t>
    </r>
  </si>
  <si>
    <t xml:space="preserve">         其他纪检监察事务支出</t>
  </si>
  <si>
    <t>13</t>
  </si>
  <si>
    <r>
      <rPr>
        <sz val="9"/>
        <rFont val="宋体"/>
        <charset val="134"/>
      </rPr>
      <t>商贸事务</t>
    </r>
  </si>
  <si>
    <t xml:space="preserve">       商贸事务</t>
  </si>
  <si>
    <r>
      <rPr>
        <sz val="9"/>
        <rFont val="宋体"/>
        <charset val="134"/>
      </rPr>
      <t>对外贸易管理</t>
    </r>
  </si>
  <si>
    <t xml:space="preserve">         对外贸易管理</t>
  </si>
  <si>
    <r>
      <rPr>
        <sz val="9"/>
        <rFont val="宋体"/>
        <charset val="134"/>
      </rPr>
      <t>国际经济合作</t>
    </r>
  </si>
  <si>
    <t xml:space="preserve">         国际经济合作</t>
  </si>
  <si>
    <r>
      <rPr>
        <sz val="9"/>
        <rFont val="宋体"/>
        <charset val="134"/>
      </rPr>
      <t>外资管理</t>
    </r>
  </si>
  <si>
    <t xml:space="preserve">         外资管理</t>
  </si>
  <si>
    <r>
      <rPr>
        <sz val="9"/>
        <rFont val="宋体"/>
        <charset val="134"/>
      </rPr>
      <t>国内贸易管理</t>
    </r>
  </si>
  <si>
    <t xml:space="preserve">         国内贸易管理</t>
  </si>
  <si>
    <r>
      <rPr>
        <sz val="9"/>
        <rFont val="宋体"/>
        <charset val="134"/>
      </rPr>
      <t>招商引资</t>
    </r>
  </si>
  <si>
    <t xml:space="preserve">         招商引资</t>
  </si>
  <si>
    <r>
      <rPr>
        <sz val="9"/>
        <rFont val="宋体"/>
        <charset val="134"/>
      </rPr>
      <t>其他商贸事务支出</t>
    </r>
  </si>
  <si>
    <t xml:space="preserve">         其他商贸事务支出</t>
  </si>
  <si>
    <t>14</t>
  </si>
  <si>
    <r>
      <rPr>
        <sz val="9"/>
        <rFont val="宋体"/>
        <charset val="134"/>
      </rPr>
      <t>知识产权事务</t>
    </r>
  </si>
  <si>
    <t xml:space="preserve">       知识产权事务</t>
  </si>
  <si>
    <r>
      <rPr>
        <sz val="9"/>
        <rFont val="宋体"/>
        <charset val="134"/>
      </rPr>
      <t>专利审批</t>
    </r>
  </si>
  <si>
    <t xml:space="preserve">         专利审批</t>
  </si>
  <si>
    <r>
      <rPr>
        <sz val="9"/>
        <rFont val="宋体"/>
        <charset val="134"/>
      </rPr>
      <t>国家知识产权战略</t>
    </r>
  </si>
  <si>
    <t xml:space="preserve">         国家知识产权战略</t>
  </si>
  <si>
    <r>
      <rPr>
        <sz val="9"/>
        <rFont val="宋体"/>
        <charset val="134"/>
      </rPr>
      <t>专利试点和产业化推进</t>
    </r>
  </si>
  <si>
    <t xml:space="preserve">         专利试点和产业化推进</t>
  </si>
  <si>
    <r>
      <rPr>
        <sz val="9"/>
        <rFont val="宋体"/>
        <charset val="134"/>
      </rPr>
      <t>专利执法</t>
    </r>
  </si>
  <si>
    <t xml:space="preserve">         专利执法</t>
  </si>
  <si>
    <r>
      <rPr>
        <sz val="9"/>
        <rFont val="宋体"/>
        <charset val="134"/>
      </rPr>
      <t>国际组织专项活动</t>
    </r>
  </si>
  <si>
    <t xml:space="preserve">         国际组织专项活动</t>
  </si>
  <si>
    <r>
      <rPr>
        <sz val="9"/>
        <rFont val="宋体"/>
        <charset val="134"/>
      </rPr>
      <t>知识产权宏观管理</t>
    </r>
  </si>
  <si>
    <t xml:space="preserve">         知识产权宏观管理</t>
  </si>
  <si>
    <r>
      <rPr>
        <sz val="9"/>
        <rFont val="宋体"/>
        <charset val="134"/>
      </rPr>
      <t>其他知识产权事务支出</t>
    </r>
  </si>
  <si>
    <t xml:space="preserve">         其他知识产权事务支出</t>
  </si>
  <si>
    <t>15</t>
  </si>
  <si>
    <r>
      <rPr>
        <sz val="9"/>
        <rFont val="宋体"/>
        <charset val="134"/>
      </rPr>
      <t>工商行政管理事务</t>
    </r>
  </si>
  <si>
    <t xml:space="preserve">       工商行政管理事务</t>
  </si>
  <si>
    <r>
      <rPr>
        <sz val="9"/>
        <rFont val="宋体"/>
        <charset val="134"/>
      </rPr>
      <t>工商行政管理专项</t>
    </r>
  </si>
  <si>
    <t xml:space="preserve">         工商行政管理专项</t>
  </si>
  <si>
    <r>
      <rPr>
        <sz val="9"/>
        <rFont val="宋体"/>
        <charset val="134"/>
      </rPr>
      <t>执法办案专项</t>
    </r>
  </si>
  <si>
    <t xml:space="preserve">         执法办案专项</t>
  </si>
  <si>
    <r>
      <rPr>
        <sz val="9"/>
        <rFont val="宋体"/>
        <charset val="134"/>
      </rPr>
      <t>消费者权益保护</t>
    </r>
  </si>
  <si>
    <t xml:space="preserve">         消费者权益保护</t>
  </si>
  <si>
    <r>
      <rPr>
        <sz val="9"/>
        <rFont val="宋体"/>
        <charset val="134"/>
      </rPr>
      <t>其他工商行政管理事务支出</t>
    </r>
  </si>
  <si>
    <t xml:space="preserve">         其他工商行政管理事务支出</t>
  </si>
  <si>
    <t>17</t>
  </si>
  <si>
    <r>
      <rPr>
        <sz val="9"/>
        <rFont val="宋体"/>
        <charset val="134"/>
      </rPr>
      <t>质量技术监督与检验检疫事务</t>
    </r>
  </si>
  <si>
    <t xml:space="preserve">       质量技术监督与检验检疫事务</t>
  </si>
  <si>
    <r>
      <rPr>
        <sz val="9"/>
        <rFont val="宋体"/>
        <charset val="134"/>
      </rPr>
      <t>出入境检验检疫行政执法和业务管理</t>
    </r>
  </si>
  <si>
    <t xml:space="preserve">         出入境检验检疫行政执法和业务管理</t>
  </si>
  <si>
    <r>
      <rPr>
        <sz val="9"/>
        <rFont val="宋体"/>
        <charset val="134"/>
      </rPr>
      <t>出入境检验检疫技术支持</t>
    </r>
  </si>
  <si>
    <t xml:space="preserve">         出入境检验检疫技术支持</t>
  </si>
  <si>
    <r>
      <rPr>
        <sz val="9"/>
        <rFont val="宋体"/>
        <charset val="134"/>
      </rPr>
      <t>质量技术监督行政执法及业务管理</t>
    </r>
  </si>
  <si>
    <t xml:space="preserve">         质量技术监督行政执法及业务管理</t>
  </si>
  <si>
    <r>
      <rPr>
        <sz val="9"/>
        <rFont val="宋体"/>
        <charset val="134"/>
      </rPr>
      <t>质量技术监督技术支持</t>
    </r>
  </si>
  <si>
    <t xml:space="preserve">         质量技术监督技术支持</t>
  </si>
  <si>
    <r>
      <rPr>
        <sz val="9"/>
        <rFont val="宋体"/>
        <charset val="134"/>
      </rPr>
      <t>认证认可监督管理</t>
    </r>
  </si>
  <si>
    <t xml:space="preserve">         认证认可监督管理</t>
  </si>
  <si>
    <r>
      <rPr>
        <sz val="9"/>
        <rFont val="宋体"/>
        <charset val="134"/>
      </rPr>
      <t>标准化管理</t>
    </r>
  </si>
  <si>
    <t xml:space="preserve">         标准化管理</t>
  </si>
  <si>
    <r>
      <rPr>
        <sz val="9"/>
        <rFont val="宋体"/>
        <charset val="134"/>
      </rPr>
      <t>其他质量技术监督与检验检疫事务支出</t>
    </r>
  </si>
  <si>
    <t xml:space="preserve">         其他质量技术监督与检验检疫事务支出</t>
  </si>
  <si>
    <t>23</t>
  </si>
  <si>
    <r>
      <rPr>
        <sz val="9"/>
        <rFont val="宋体"/>
        <charset val="134"/>
      </rPr>
      <t>民族事务</t>
    </r>
  </si>
  <si>
    <t xml:space="preserve">       民族事务</t>
  </si>
  <si>
    <r>
      <rPr>
        <sz val="9"/>
        <rFont val="宋体"/>
        <charset val="134"/>
      </rPr>
      <t>民族工作专项</t>
    </r>
  </si>
  <si>
    <t xml:space="preserve">         民族工作专项</t>
  </si>
  <si>
    <r>
      <rPr>
        <sz val="9"/>
        <rFont val="宋体"/>
        <charset val="134"/>
      </rPr>
      <t>其他民族事务支出</t>
    </r>
  </si>
  <si>
    <t xml:space="preserve">         其他民族事务支出</t>
  </si>
  <si>
    <t>24</t>
  </si>
  <si>
    <r>
      <rPr>
        <sz val="9"/>
        <rFont val="宋体"/>
        <charset val="134"/>
      </rPr>
      <t>宗教事务</t>
    </r>
  </si>
  <si>
    <t xml:space="preserve">       宗教事务</t>
  </si>
  <si>
    <r>
      <rPr>
        <sz val="9"/>
        <rFont val="宋体"/>
        <charset val="134"/>
      </rPr>
      <t>宗教工作专项</t>
    </r>
  </si>
  <si>
    <t xml:space="preserve">         宗教工作专项</t>
  </si>
  <si>
    <r>
      <rPr>
        <sz val="9"/>
        <rFont val="宋体"/>
        <charset val="134"/>
      </rPr>
      <t>其他宗教事务支出</t>
    </r>
  </si>
  <si>
    <t xml:space="preserve">         其他宗教事务支出</t>
  </si>
  <si>
    <t>25</t>
  </si>
  <si>
    <r>
      <rPr>
        <sz val="9"/>
        <rFont val="宋体"/>
        <charset val="134"/>
      </rPr>
      <t>港澳台侨事务</t>
    </r>
  </si>
  <si>
    <t xml:space="preserve">       港澳台侨事务</t>
  </si>
  <si>
    <r>
      <rPr>
        <sz val="9"/>
        <rFont val="宋体"/>
        <charset val="134"/>
      </rPr>
      <t>港澳事务</t>
    </r>
  </si>
  <si>
    <t xml:space="preserve">         港澳事务</t>
  </si>
  <si>
    <r>
      <rPr>
        <sz val="9"/>
        <rFont val="宋体"/>
        <charset val="134"/>
      </rPr>
      <t>台湾事务</t>
    </r>
  </si>
  <si>
    <t xml:space="preserve">         台湾事务</t>
  </si>
  <si>
    <r>
      <rPr>
        <sz val="9"/>
        <rFont val="宋体"/>
        <charset val="134"/>
      </rPr>
      <t>华侨事务</t>
    </r>
  </si>
  <si>
    <t xml:space="preserve">         华侨事务</t>
  </si>
  <si>
    <r>
      <rPr>
        <sz val="9"/>
        <rFont val="宋体"/>
        <charset val="134"/>
      </rPr>
      <t>其他港澳台侨事务支出</t>
    </r>
  </si>
  <si>
    <t xml:space="preserve">         其他港澳台侨事务支出</t>
  </si>
  <si>
    <t>26</t>
  </si>
  <si>
    <r>
      <rPr>
        <sz val="9"/>
        <rFont val="宋体"/>
        <charset val="134"/>
      </rPr>
      <t>档案事务</t>
    </r>
  </si>
  <si>
    <t xml:space="preserve">       档案事务</t>
  </si>
  <si>
    <r>
      <rPr>
        <sz val="9"/>
        <rFont val="宋体"/>
        <charset val="134"/>
      </rPr>
      <t>档案馆</t>
    </r>
  </si>
  <si>
    <t xml:space="preserve">         档案馆</t>
  </si>
  <si>
    <r>
      <rPr>
        <sz val="9"/>
        <rFont val="宋体"/>
        <charset val="134"/>
      </rPr>
      <t>其他档案事务支出</t>
    </r>
  </si>
  <si>
    <t xml:space="preserve">         其他档案事务支出</t>
  </si>
  <si>
    <t>28</t>
  </si>
  <si>
    <r>
      <rPr>
        <sz val="9"/>
        <rFont val="宋体"/>
        <charset val="134"/>
      </rPr>
      <t>民主党派及工商联事务</t>
    </r>
  </si>
  <si>
    <t xml:space="preserve">       民主党派及工商联事务</t>
  </si>
  <si>
    <r>
      <rPr>
        <sz val="9"/>
        <rFont val="宋体"/>
        <charset val="134"/>
      </rPr>
      <t>其他民主党派及工商联事务支出</t>
    </r>
  </si>
  <si>
    <t xml:space="preserve">         其他民主党派及工商联事务支出</t>
  </si>
  <si>
    <t>29</t>
  </si>
  <si>
    <r>
      <rPr>
        <sz val="9"/>
        <rFont val="宋体"/>
        <charset val="134"/>
      </rPr>
      <t>群众团体事务</t>
    </r>
  </si>
  <si>
    <t xml:space="preserve">       群众团体事务</t>
  </si>
  <si>
    <r>
      <rPr>
        <sz val="9"/>
        <rFont val="宋体"/>
        <charset val="134"/>
      </rPr>
      <t>厂务公开</t>
    </r>
  </si>
  <si>
    <t xml:space="preserve">         厂务公开</t>
  </si>
  <si>
    <r>
      <rPr>
        <sz val="9"/>
        <rFont val="宋体"/>
        <charset val="134"/>
      </rPr>
      <t>工会疗养休养</t>
    </r>
  </si>
  <si>
    <t xml:space="preserve">         工会疗养休养</t>
  </si>
  <si>
    <r>
      <rPr>
        <sz val="9"/>
        <rFont val="宋体"/>
        <charset val="134"/>
      </rPr>
      <t>其他群众团体事务支出</t>
    </r>
  </si>
  <si>
    <t xml:space="preserve">         其他群众团体事务支出</t>
  </si>
  <si>
    <t>31</t>
  </si>
  <si>
    <r>
      <rPr>
        <sz val="9"/>
        <rFont val="宋体"/>
        <charset val="134"/>
      </rPr>
      <t>党委办公厅（室）及相关机构事务</t>
    </r>
  </si>
  <si>
    <t xml:space="preserve">       党委办公厅（室）及相关机构事务</t>
  </si>
  <si>
    <r>
      <rPr>
        <sz val="9"/>
        <rFont val="宋体"/>
        <charset val="134"/>
      </rPr>
      <t>专项业务</t>
    </r>
  </si>
  <si>
    <t xml:space="preserve">         专项业务</t>
  </si>
  <si>
    <r>
      <rPr>
        <sz val="9"/>
        <rFont val="宋体"/>
        <charset val="134"/>
      </rPr>
      <t>其他党委办公厅（室）及相关机构事务支出</t>
    </r>
  </si>
  <si>
    <t xml:space="preserve">         其他党委办公厅（室）及相关机构事务支出</t>
  </si>
  <si>
    <t>32</t>
  </si>
  <si>
    <r>
      <rPr>
        <sz val="9"/>
        <rFont val="宋体"/>
        <charset val="134"/>
      </rPr>
      <t>组织事务</t>
    </r>
  </si>
  <si>
    <t xml:space="preserve">       组织事务</t>
  </si>
  <si>
    <r>
      <rPr>
        <sz val="9"/>
        <rFont val="宋体"/>
        <charset val="134"/>
      </rPr>
      <t>其他组织事务支出</t>
    </r>
  </si>
  <si>
    <t xml:space="preserve">         其他组织事务支出</t>
  </si>
  <si>
    <t>33</t>
  </si>
  <si>
    <r>
      <rPr>
        <sz val="9"/>
        <rFont val="宋体"/>
        <charset val="134"/>
      </rPr>
      <t>宣传事务</t>
    </r>
  </si>
  <si>
    <t xml:space="preserve">       宣传事务</t>
  </si>
  <si>
    <r>
      <rPr>
        <sz val="9"/>
        <rFont val="宋体"/>
        <charset val="134"/>
      </rPr>
      <t>其他宣传事务支出</t>
    </r>
  </si>
  <si>
    <t xml:space="preserve">         其他宣传事务支出</t>
  </si>
  <si>
    <t>34</t>
  </si>
  <si>
    <r>
      <rPr>
        <sz val="9"/>
        <rFont val="宋体"/>
        <charset val="134"/>
      </rPr>
      <t>统战事务</t>
    </r>
  </si>
  <si>
    <t xml:space="preserve">       统战事务</t>
  </si>
  <si>
    <r>
      <rPr>
        <sz val="9"/>
        <rFont val="宋体"/>
        <charset val="134"/>
      </rPr>
      <t>其他统战事务支出</t>
    </r>
  </si>
  <si>
    <t xml:space="preserve">         其他统战事务支出</t>
  </si>
  <si>
    <t>35</t>
  </si>
  <si>
    <r>
      <rPr>
        <sz val="9"/>
        <rFont val="宋体"/>
        <charset val="134"/>
      </rPr>
      <t>对外联络事务</t>
    </r>
  </si>
  <si>
    <t xml:space="preserve">       对外联络事务</t>
  </si>
  <si>
    <r>
      <rPr>
        <sz val="9"/>
        <rFont val="宋体"/>
        <charset val="134"/>
      </rPr>
      <t>其他对外联络事务支出</t>
    </r>
  </si>
  <si>
    <t xml:space="preserve">         其他对外联络事务支出</t>
  </si>
  <si>
    <t>36</t>
  </si>
  <si>
    <r>
      <rPr>
        <sz val="9"/>
        <rFont val="宋体"/>
        <charset val="134"/>
      </rPr>
      <t>其他共产党事务支出</t>
    </r>
  </si>
  <si>
    <t xml:space="preserve">       其他共产党事务支出</t>
  </si>
  <si>
    <t xml:space="preserve">         其他共产党事务支出</t>
  </si>
  <si>
    <r>
      <rPr>
        <sz val="9"/>
        <rFont val="宋体"/>
        <charset val="134"/>
      </rPr>
      <t>其他一般公共服务支出</t>
    </r>
  </si>
  <si>
    <t xml:space="preserve">       其他一般公共服务支出</t>
  </si>
  <si>
    <r>
      <rPr>
        <sz val="9"/>
        <rFont val="宋体"/>
        <charset val="134"/>
      </rPr>
      <t>国家赔偿费用支出</t>
    </r>
  </si>
  <si>
    <t xml:space="preserve">         国家赔偿费用支出</t>
  </si>
  <si>
    <t xml:space="preserve">         其他一般公共服务支出</t>
  </si>
  <si>
    <t>202</t>
  </si>
  <si>
    <r>
      <rPr>
        <b/>
        <sz val="9"/>
        <rFont val="宋体"/>
        <charset val="134"/>
      </rPr>
      <t>外交支出</t>
    </r>
  </si>
  <si>
    <t xml:space="preserve">   二、外交支出</t>
  </si>
  <si>
    <r>
      <rPr>
        <sz val="9"/>
        <rFont val="宋体"/>
        <charset val="134"/>
      </rPr>
      <t>对外合作与交流</t>
    </r>
  </si>
  <si>
    <t xml:space="preserve">       对外合作与交流</t>
  </si>
  <si>
    <r>
      <rPr>
        <sz val="9"/>
        <rFont val="宋体"/>
        <charset val="134"/>
      </rPr>
      <t>其他外交支出</t>
    </r>
  </si>
  <si>
    <t xml:space="preserve">       其他外交支出</t>
  </si>
  <si>
    <t>203</t>
  </si>
  <si>
    <r>
      <rPr>
        <b/>
        <sz val="9"/>
        <rFont val="宋体"/>
        <charset val="134"/>
      </rPr>
      <t>国防支出</t>
    </r>
  </si>
  <si>
    <t xml:space="preserve">   三、国防支出</t>
  </si>
  <si>
    <r>
      <rPr>
        <sz val="9"/>
        <rFont val="宋体"/>
        <charset val="134"/>
      </rPr>
      <t>国防动员</t>
    </r>
  </si>
  <si>
    <t xml:space="preserve">       国防动员</t>
  </si>
  <si>
    <r>
      <rPr>
        <sz val="9"/>
        <rFont val="宋体"/>
        <charset val="134"/>
      </rPr>
      <t>兵役征集</t>
    </r>
  </si>
  <si>
    <t xml:space="preserve">         兵役征集</t>
  </si>
  <si>
    <r>
      <rPr>
        <sz val="9"/>
        <rFont val="宋体"/>
        <charset val="134"/>
      </rPr>
      <t>经济动员</t>
    </r>
  </si>
  <si>
    <t xml:space="preserve">         经济动员</t>
  </si>
  <si>
    <r>
      <rPr>
        <sz val="9"/>
        <rFont val="宋体"/>
        <charset val="134"/>
      </rPr>
      <t>人民防空</t>
    </r>
  </si>
  <si>
    <t xml:space="preserve">         人民防空</t>
  </si>
  <si>
    <r>
      <rPr>
        <sz val="9"/>
        <rFont val="宋体"/>
        <charset val="134"/>
      </rPr>
      <t>交通战备</t>
    </r>
  </si>
  <si>
    <t xml:space="preserve">         交通战备</t>
  </si>
  <si>
    <r>
      <rPr>
        <sz val="9"/>
        <rFont val="宋体"/>
        <charset val="134"/>
      </rPr>
      <t>国防教育</t>
    </r>
  </si>
  <si>
    <t xml:space="preserve">         国防教育</t>
  </si>
  <si>
    <r>
      <rPr>
        <sz val="9"/>
        <rFont val="宋体"/>
        <charset val="134"/>
      </rPr>
      <t>预备役部队</t>
    </r>
  </si>
  <si>
    <t xml:space="preserve">         预备役部队</t>
  </si>
  <si>
    <r>
      <rPr>
        <sz val="9"/>
        <rFont val="宋体"/>
        <charset val="134"/>
      </rPr>
      <t>民兵</t>
    </r>
  </si>
  <si>
    <t xml:space="preserve">         民兵</t>
  </si>
  <si>
    <r>
      <rPr>
        <sz val="9"/>
        <rFont val="宋体"/>
        <charset val="134"/>
      </rPr>
      <t>其他国防动员支出</t>
    </r>
  </si>
  <si>
    <t xml:space="preserve">         其他国防动员支出</t>
  </si>
  <si>
    <r>
      <rPr>
        <sz val="9"/>
        <rFont val="宋体"/>
        <charset val="134"/>
      </rPr>
      <t>其他国防支出</t>
    </r>
  </si>
  <si>
    <t xml:space="preserve">       其他国防支出</t>
  </si>
  <si>
    <t>204</t>
  </si>
  <si>
    <r>
      <rPr>
        <b/>
        <sz val="9"/>
        <rFont val="宋体"/>
        <charset val="134"/>
      </rPr>
      <t>公共安全支出</t>
    </r>
  </si>
  <si>
    <t xml:space="preserve">   四、公共安全支出</t>
  </si>
  <si>
    <r>
      <rPr>
        <sz val="9"/>
        <rFont val="宋体"/>
        <charset val="134"/>
      </rPr>
      <t>武装警察</t>
    </r>
  </si>
  <si>
    <t xml:space="preserve">       武装警察</t>
  </si>
  <si>
    <r>
      <rPr>
        <sz val="9"/>
        <rFont val="宋体"/>
        <charset val="134"/>
      </rPr>
      <t>内卫</t>
    </r>
  </si>
  <si>
    <t xml:space="preserve">         内卫</t>
  </si>
  <si>
    <r>
      <rPr>
        <sz val="9"/>
        <rFont val="宋体"/>
        <charset val="134"/>
      </rPr>
      <t>边防</t>
    </r>
  </si>
  <si>
    <t xml:space="preserve">         边防</t>
  </si>
  <si>
    <r>
      <rPr>
        <sz val="9"/>
        <rFont val="宋体"/>
        <charset val="134"/>
      </rPr>
      <t>消防</t>
    </r>
  </si>
  <si>
    <t xml:space="preserve">         消防</t>
  </si>
  <si>
    <r>
      <rPr>
        <sz val="9"/>
        <rFont val="宋体"/>
        <charset val="134"/>
      </rPr>
      <t>警卫</t>
    </r>
  </si>
  <si>
    <t xml:space="preserve">         警卫</t>
  </si>
  <si>
    <r>
      <rPr>
        <sz val="9"/>
        <rFont val="宋体"/>
        <charset val="134"/>
      </rPr>
      <t>黄金</t>
    </r>
  </si>
  <si>
    <t xml:space="preserve">         黄金</t>
  </si>
  <si>
    <r>
      <rPr>
        <sz val="9"/>
        <rFont val="宋体"/>
        <charset val="134"/>
      </rPr>
      <t>森林</t>
    </r>
  </si>
  <si>
    <t xml:space="preserve">         森林</t>
  </si>
  <si>
    <r>
      <rPr>
        <sz val="9"/>
        <rFont val="宋体"/>
        <charset val="134"/>
      </rPr>
      <t>水电</t>
    </r>
  </si>
  <si>
    <t xml:space="preserve">         水电</t>
  </si>
  <si>
    <r>
      <rPr>
        <sz val="9"/>
        <rFont val="宋体"/>
        <charset val="134"/>
      </rPr>
      <t>交通</t>
    </r>
  </si>
  <si>
    <t xml:space="preserve">         交通</t>
  </si>
  <si>
    <r>
      <rPr>
        <sz val="9"/>
        <rFont val="宋体"/>
        <charset val="134"/>
      </rPr>
      <t>其他武装警察支出</t>
    </r>
  </si>
  <si>
    <t xml:space="preserve">         其他武装警察支出</t>
  </si>
  <si>
    <r>
      <rPr>
        <sz val="9"/>
        <rFont val="宋体"/>
        <charset val="134"/>
      </rPr>
      <t>公安</t>
    </r>
  </si>
  <si>
    <t xml:space="preserve">       公安</t>
  </si>
  <si>
    <r>
      <rPr>
        <sz val="9"/>
        <rFont val="宋体"/>
        <charset val="134"/>
      </rPr>
      <t>治安管理</t>
    </r>
  </si>
  <si>
    <t xml:space="preserve">         治安管理</t>
  </si>
  <si>
    <r>
      <rPr>
        <sz val="9"/>
        <rFont val="宋体"/>
        <charset val="134"/>
      </rPr>
      <t>国内安全保卫</t>
    </r>
  </si>
  <si>
    <t xml:space="preserve">         国内安全保卫</t>
  </si>
  <si>
    <r>
      <rPr>
        <sz val="9"/>
        <rFont val="宋体"/>
        <charset val="134"/>
      </rPr>
      <t>刑事侦查</t>
    </r>
  </si>
  <si>
    <t xml:space="preserve">         刑事侦查</t>
  </si>
  <si>
    <r>
      <rPr>
        <sz val="9"/>
        <rFont val="宋体"/>
        <charset val="134"/>
      </rPr>
      <t>经济犯罪侦查</t>
    </r>
  </si>
  <si>
    <t xml:space="preserve">         经济犯罪侦查</t>
  </si>
  <si>
    <r>
      <rPr>
        <sz val="9"/>
        <rFont val="宋体"/>
        <charset val="134"/>
      </rPr>
      <t>出入境管理</t>
    </r>
  </si>
  <si>
    <t xml:space="preserve">         出入境管理</t>
  </si>
  <si>
    <r>
      <rPr>
        <sz val="9"/>
        <rFont val="宋体"/>
        <charset val="134"/>
      </rPr>
      <t>行动技术管理</t>
    </r>
  </si>
  <si>
    <t xml:space="preserve">         行动技术管理</t>
  </si>
  <si>
    <r>
      <rPr>
        <sz val="9"/>
        <rFont val="宋体"/>
        <charset val="134"/>
      </rPr>
      <t>防范和处理邪教犯罪</t>
    </r>
  </si>
  <si>
    <t xml:space="preserve">         防范和处理邪教犯罪</t>
  </si>
  <si>
    <r>
      <rPr>
        <sz val="9"/>
        <rFont val="宋体"/>
        <charset val="134"/>
      </rPr>
      <t>禁毒管理</t>
    </r>
  </si>
  <si>
    <t xml:space="preserve">         禁毒管理</t>
  </si>
  <si>
    <r>
      <rPr>
        <sz val="9"/>
        <rFont val="宋体"/>
        <charset val="134"/>
      </rPr>
      <t>道路交通管理</t>
    </r>
  </si>
  <si>
    <t xml:space="preserve">         道路交通管理</t>
  </si>
  <si>
    <r>
      <rPr>
        <sz val="9"/>
        <rFont val="宋体"/>
        <charset val="134"/>
      </rPr>
      <t>网络侦控管理</t>
    </r>
  </si>
  <si>
    <t xml:space="preserve">         网络侦控管理</t>
  </si>
  <si>
    <r>
      <rPr>
        <sz val="9"/>
        <rFont val="宋体"/>
        <charset val="134"/>
      </rPr>
      <t>反恐怖</t>
    </r>
  </si>
  <si>
    <t xml:space="preserve">         反恐怖</t>
  </si>
  <si>
    <r>
      <rPr>
        <sz val="9"/>
        <rFont val="宋体"/>
        <charset val="134"/>
      </rPr>
      <t>居民身份证管理</t>
    </r>
  </si>
  <si>
    <t xml:space="preserve">         居民身份证管理</t>
  </si>
  <si>
    <t>16</t>
  </si>
  <si>
    <r>
      <rPr>
        <sz val="9"/>
        <rFont val="宋体"/>
        <charset val="134"/>
      </rPr>
      <t>网络运行及维护</t>
    </r>
  </si>
  <si>
    <t xml:space="preserve">         网络运行及维护</t>
  </si>
  <si>
    <r>
      <rPr>
        <sz val="9"/>
        <rFont val="宋体"/>
        <charset val="134"/>
      </rPr>
      <t>拘押收教场所管理</t>
    </r>
  </si>
  <si>
    <t xml:space="preserve">         拘押收教场所管理</t>
  </si>
  <si>
    <t>18</t>
  </si>
  <si>
    <r>
      <rPr>
        <sz val="9"/>
        <rFont val="宋体"/>
        <charset val="134"/>
      </rPr>
      <t>警犬繁育及训养</t>
    </r>
  </si>
  <si>
    <t xml:space="preserve">         警犬繁育及训养</t>
  </si>
  <si>
    <t>19</t>
  </si>
  <si>
    <r>
      <rPr>
        <sz val="9"/>
        <rFont val="宋体"/>
        <charset val="134"/>
      </rPr>
      <t>其他公安支出</t>
    </r>
  </si>
  <si>
    <t xml:space="preserve">         其他公安支出</t>
  </si>
  <si>
    <r>
      <rPr>
        <sz val="9"/>
        <rFont val="宋体"/>
        <charset val="134"/>
      </rPr>
      <t>国家安全</t>
    </r>
  </si>
  <si>
    <t xml:space="preserve">       国家安全</t>
  </si>
  <si>
    <r>
      <rPr>
        <sz val="9"/>
        <rFont val="宋体"/>
        <charset val="134"/>
      </rPr>
      <t>安全业务</t>
    </r>
  </si>
  <si>
    <t xml:space="preserve">         安全业务</t>
  </si>
  <si>
    <r>
      <rPr>
        <sz val="9"/>
        <rFont val="宋体"/>
        <charset val="134"/>
      </rPr>
      <t>其他国家安全支出</t>
    </r>
  </si>
  <si>
    <t xml:space="preserve">         其他国家安全支出</t>
  </si>
  <si>
    <r>
      <rPr>
        <sz val="9"/>
        <rFont val="宋体"/>
        <charset val="134"/>
      </rPr>
      <t>检察</t>
    </r>
  </si>
  <si>
    <t xml:space="preserve">       检察</t>
  </si>
  <si>
    <r>
      <rPr>
        <sz val="9"/>
        <rFont val="宋体"/>
        <charset val="134"/>
      </rPr>
      <t>查办和预防职务犯罪</t>
    </r>
  </si>
  <si>
    <t xml:space="preserve">         查办和预防职务犯罪</t>
  </si>
  <si>
    <r>
      <rPr>
        <sz val="9"/>
        <rFont val="宋体"/>
        <charset val="134"/>
      </rPr>
      <t>公诉和审判监督</t>
    </r>
  </si>
  <si>
    <t xml:space="preserve">         公诉和审判监督</t>
  </si>
  <si>
    <r>
      <rPr>
        <sz val="9"/>
        <rFont val="宋体"/>
        <charset val="134"/>
      </rPr>
      <t>侦查监督</t>
    </r>
  </si>
  <si>
    <t xml:space="preserve">         侦查监督</t>
  </si>
  <si>
    <r>
      <rPr>
        <sz val="9"/>
        <rFont val="宋体"/>
        <charset val="134"/>
      </rPr>
      <t>执行监督</t>
    </r>
  </si>
  <si>
    <t xml:space="preserve">         执行监督</t>
  </si>
  <si>
    <r>
      <rPr>
        <sz val="9"/>
        <rFont val="宋体"/>
        <charset val="134"/>
      </rPr>
      <t>控告申诉</t>
    </r>
  </si>
  <si>
    <t xml:space="preserve">         控告申诉</t>
  </si>
  <si>
    <r>
      <rPr>
        <sz val="9"/>
        <rFont val="宋体"/>
        <charset val="134"/>
      </rPr>
      <t>两房建设</t>
    </r>
  </si>
  <si>
    <t xml:space="preserve">         “两房”建设</t>
  </si>
  <si>
    <r>
      <rPr>
        <sz val="9"/>
        <rFont val="宋体"/>
        <charset val="134"/>
      </rPr>
      <t>其他检察支出</t>
    </r>
  </si>
  <si>
    <t xml:space="preserve">         其他检察支出</t>
  </si>
  <si>
    <r>
      <rPr>
        <sz val="9"/>
        <rFont val="宋体"/>
        <charset val="134"/>
      </rPr>
      <t>法院</t>
    </r>
  </si>
  <si>
    <t xml:space="preserve">       法院</t>
  </si>
  <si>
    <r>
      <rPr>
        <sz val="9"/>
        <rFont val="宋体"/>
        <charset val="134"/>
      </rPr>
      <t>案件审判</t>
    </r>
  </si>
  <si>
    <t xml:space="preserve">         案件审判</t>
  </si>
  <si>
    <r>
      <rPr>
        <sz val="9"/>
        <rFont val="宋体"/>
        <charset val="134"/>
      </rPr>
      <t>案件执行</t>
    </r>
  </si>
  <si>
    <t xml:space="preserve">         案件执行</t>
  </si>
  <si>
    <r>
      <rPr>
        <sz val="9"/>
        <rFont val="宋体"/>
        <charset val="134"/>
      </rPr>
      <t>两庭建设</t>
    </r>
  </si>
  <si>
    <t xml:space="preserve">         “两庭”建设</t>
  </si>
  <si>
    <r>
      <rPr>
        <sz val="9"/>
        <rFont val="宋体"/>
        <charset val="134"/>
      </rPr>
      <t>其他法院支出</t>
    </r>
  </si>
  <si>
    <t xml:space="preserve">         其他法院支出</t>
  </si>
  <si>
    <r>
      <rPr>
        <sz val="9"/>
        <rFont val="宋体"/>
        <charset val="134"/>
      </rPr>
      <t>司法</t>
    </r>
  </si>
  <si>
    <t xml:space="preserve">       司法</t>
  </si>
  <si>
    <r>
      <rPr>
        <sz val="9"/>
        <rFont val="宋体"/>
        <charset val="134"/>
      </rPr>
      <t>基层司法业务</t>
    </r>
  </si>
  <si>
    <t xml:space="preserve">         基层司法业务</t>
  </si>
  <si>
    <r>
      <rPr>
        <sz val="9"/>
        <rFont val="宋体"/>
        <charset val="134"/>
      </rPr>
      <t>普法宣传</t>
    </r>
  </si>
  <si>
    <t xml:space="preserve">         普法宣传</t>
  </si>
  <si>
    <r>
      <rPr>
        <sz val="9"/>
        <rFont val="宋体"/>
        <charset val="134"/>
      </rPr>
      <t>律师公证管理</t>
    </r>
  </si>
  <si>
    <t xml:space="preserve">         律师公证管理</t>
  </si>
  <si>
    <r>
      <rPr>
        <sz val="9"/>
        <rFont val="宋体"/>
        <charset val="134"/>
      </rPr>
      <t>法律援助</t>
    </r>
  </si>
  <si>
    <t xml:space="preserve">         法律援助</t>
  </si>
  <si>
    <r>
      <rPr>
        <sz val="9"/>
        <rFont val="宋体"/>
        <charset val="134"/>
      </rPr>
      <t>司法统一考试</t>
    </r>
  </si>
  <si>
    <t xml:space="preserve">         司法统一考试</t>
  </si>
  <si>
    <r>
      <rPr>
        <sz val="9"/>
        <rFont val="宋体"/>
        <charset val="134"/>
      </rPr>
      <t>仲裁</t>
    </r>
  </si>
  <si>
    <t xml:space="preserve">         仲裁</t>
  </si>
  <si>
    <t>社区矫正</t>
  </si>
  <si>
    <t xml:space="preserve">         社区矫正</t>
  </si>
  <si>
    <t>司法鉴定</t>
  </si>
  <si>
    <t xml:space="preserve">         司法鉴定</t>
  </si>
  <si>
    <r>
      <rPr>
        <sz val="9"/>
        <rFont val="宋体"/>
        <charset val="134"/>
      </rPr>
      <t>其他司法支出</t>
    </r>
  </si>
  <si>
    <t xml:space="preserve">         其他司法支出</t>
  </si>
  <si>
    <r>
      <rPr>
        <sz val="9"/>
        <rFont val="宋体"/>
        <charset val="134"/>
      </rPr>
      <t>监狱</t>
    </r>
  </si>
  <si>
    <t xml:space="preserve">       监狱</t>
  </si>
  <si>
    <r>
      <rPr>
        <sz val="9"/>
        <rFont val="宋体"/>
        <charset val="134"/>
      </rPr>
      <t>犯人生活</t>
    </r>
  </si>
  <si>
    <t xml:space="preserve">         犯人生活</t>
  </si>
  <si>
    <r>
      <rPr>
        <sz val="9"/>
        <rFont val="宋体"/>
        <charset val="134"/>
      </rPr>
      <t>犯人改造</t>
    </r>
  </si>
  <si>
    <t xml:space="preserve">         犯人改造</t>
  </si>
  <si>
    <r>
      <rPr>
        <sz val="9"/>
        <rFont val="宋体"/>
        <charset val="134"/>
      </rPr>
      <t>狱政设施建设</t>
    </r>
  </si>
  <si>
    <t xml:space="preserve">         狱政设施建设</t>
  </si>
  <si>
    <r>
      <rPr>
        <sz val="9"/>
        <rFont val="宋体"/>
        <charset val="134"/>
      </rPr>
      <t>其他监狱支出</t>
    </r>
  </si>
  <si>
    <t xml:space="preserve">         其他监狱支出</t>
  </si>
  <si>
    <r>
      <rPr>
        <sz val="9"/>
        <rFont val="宋体"/>
        <charset val="134"/>
      </rPr>
      <t>强制隔离戒毒</t>
    </r>
  </si>
  <si>
    <t xml:space="preserve">       强制隔离戒毒</t>
  </si>
  <si>
    <r>
      <rPr>
        <sz val="9"/>
        <rFont val="宋体"/>
        <charset val="134"/>
      </rPr>
      <t>强制隔离戒毒人员生活</t>
    </r>
  </si>
  <si>
    <t xml:space="preserve">         强制隔离戒毒人员生活</t>
  </si>
  <si>
    <r>
      <rPr>
        <sz val="9"/>
        <rFont val="宋体"/>
        <charset val="134"/>
      </rPr>
      <t>强制隔离戒毒人员教育</t>
    </r>
  </si>
  <si>
    <t xml:space="preserve">         强制隔离戒毒人员教育</t>
  </si>
  <si>
    <r>
      <rPr>
        <sz val="9"/>
        <rFont val="宋体"/>
        <charset val="134"/>
      </rPr>
      <t>所政设施建设</t>
    </r>
  </si>
  <si>
    <t xml:space="preserve">         所政设施建设</t>
  </si>
  <si>
    <r>
      <rPr>
        <sz val="9"/>
        <rFont val="宋体"/>
        <charset val="134"/>
      </rPr>
      <t>其他强制隔离戒毒支出</t>
    </r>
  </si>
  <si>
    <t xml:space="preserve">         其他强制隔离戒毒支出</t>
  </si>
  <si>
    <r>
      <rPr>
        <sz val="9"/>
        <rFont val="宋体"/>
        <charset val="134"/>
      </rPr>
      <t>国家保密</t>
    </r>
  </si>
  <si>
    <t xml:space="preserve">       国家保密</t>
  </si>
  <si>
    <r>
      <rPr>
        <sz val="9"/>
        <rFont val="宋体"/>
        <charset val="134"/>
      </rPr>
      <t>保密技术</t>
    </r>
  </si>
  <si>
    <t xml:space="preserve">         保密技术</t>
  </si>
  <si>
    <r>
      <rPr>
        <sz val="9"/>
        <rFont val="宋体"/>
        <charset val="134"/>
      </rPr>
      <t>保密管理</t>
    </r>
  </si>
  <si>
    <t xml:space="preserve">         保密管理</t>
  </si>
  <si>
    <r>
      <rPr>
        <sz val="9"/>
        <rFont val="宋体"/>
        <charset val="134"/>
      </rPr>
      <t>其他国家保密支出</t>
    </r>
  </si>
  <si>
    <t xml:space="preserve">         其他国家保密支出</t>
  </si>
  <si>
    <r>
      <rPr>
        <sz val="9"/>
        <rFont val="宋体"/>
        <charset val="134"/>
      </rPr>
      <t>缉私警察</t>
    </r>
  </si>
  <si>
    <t xml:space="preserve">       缉私警察</t>
  </si>
  <si>
    <r>
      <rPr>
        <sz val="9"/>
        <rFont val="宋体"/>
        <charset val="134"/>
      </rPr>
      <t>专项缉私活动支出</t>
    </r>
  </si>
  <si>
    <t xml:space="preserve">         专项缉私活动支出</t>
  </si>
  <si>
    <r>
      <rPr>
        <sz val="9"/>
        <rFont val="宋体"/>
        <charset val="134"/>
      </rPr>
      <t>缉私情报</t>
    </r>
  </si>
  <si>
    <t xml:space="preserve">         缉私情报</t>
  </si>
  <si>
    <r>
      <rPr>
        <sz val="9"/>
        <rFont val="宋体"/>
        <charset val="134"/>
      </rPr>
      <t>禁毒及缉毒</t>
    </r>
  </si>
  <si>
    <t xml:space="preserve">         禁毒及缉毒</t>
  </si>
  <si>
    <r>
      <rPr>
        <sz val="9"/>
        <rFont val="宋体"/>
        <charset val="134"/>
      </rPr>
      <t>其他缉私警察支出</t>
    </r>
  </si>
  <si>
    <t xml:space="preserve">         其他缉私警察支出</t>
  </si>
  <si>
    <r>
      <rPr>
        <sz val="9"/>
        <rFont val="宋体"/>
        <charset val="134"/>
      </rPr>
      <t>其他公共安全支出</t>
    </r>
  </si>
  <si>
    <t xml:space="preserve">       其他公共安全支出</t>
  </si>
  <si>
    <t>其他公共安全支出</t>
  </si>
  <si>
    <t xml:space="preserve">         其他公共安全支出</t>
  </si>
  <si>
    <t>其他消防</t>
  </si>
  <si>
    <t xml:space="preserve">         其他消防</t>
  </si>
  <si>
    <t>205</t>
  </si>
  <si>
    <r>
      <rPr>
        <b/>
        <sz val="9"/>
        <rFont val="宋体"/>
        <charset val="134"/>
      </rPr>
      <t>教育支出</t>
    </r>
  </si>
  <si>
    <t xml:space="preserve">   五、教育支出</t>
  </si>
  <si>
    <r>
      <rPr>
        <sz val="9"/>
        <rFont val="宋体"/>
        <charset val="134"/>
      </rPr>
      <t>教育管理事务</t>
    </r>
  </si>
  <si>
    <t xml:space="preserve">       教育管理事务</t>
  </si>
  <si>
    <r>
      <rPr>
        <sz val="9"/>
        <rFont val="宋体"/>
        <charset val="134"/>
      </rPr>
      <t>其他教育管理事务支出</t>
    </r>
  </si>
  <si>
    <t xml:space="preserve">         其他教育管理事务支出</t>
  </si>
  <si>
    <r>
      <rPr>
        <sz val="9"/>
        <rFont val="宋体"/>
        <charset val="134"/>
      </rPr>
      <t>普通教育</t>
    </r>
  </si>
  <si>
    <t xml:space="preserve">       普通教育</t>
  </si>
  <si>
    <r>
      <rPr>
        <sz val="9"/>
        <rFont val="宋体"/>
        <charset val="134"/>
      </rPr>
      <t>学前教育</t>
    </r>
  </si>
  <si>
    <t xml:space="preserve">         学前教育</t>
  </si>
  <si>
    <r>
      <rPr>
        <sz val="9"/>
        <rFont val="宋体"/>
        <charset val="134"/>
      </rPr>
      <t>小学教育</t>
    </r>
  </si>
  <si>
    <t xml:space="preserve">         小学教育</t>
  </si>
  <si>
    <r>
      <rPr>
        <sz val="9"/>
        <rFont val="宋体"/>
        <charset val="134"/>
      </rPr>
      <t>初中教育</t>
    </r>
  </si>
  <si>
    <t xml:space="preserve">         初中教育</t>
  </si>
  <si>
    <r>
      <rPr>
        <sz val="9"/>
        <rFont val="宋体"/>
        <charset val="134"/>
      </rPr>
      <t>高中教育</t>
    </r>
  </si>
  <si>
    <t xml:space="preserve">         高中教育</t>
  </si>
  <si>
    <r>
      <rPr>
        <sz val="9"/>
        <rFont val="宋体"/>
        <charset val="134"/>
      </rPr>
      <t>高等教育</t>
    </r>
  </si>
  <si>
    <t xml:space="preserve">         高等教育</t>
  </si>
  <si>
    <r>
      <rPr>
        <sz val="9"/>
        <rFont val="宋体"/>
        <charset val="134"/>
      </rPr>
      <t>化解农村义务教育债务支出</t>
    </r>
  </si>
  <si>
    <t xml:space="preserve">         化解农村义务教育债务支出</t>
  </si>
  <si>
    <r>
      <rPr>
        <sz val="9"/>
        <rFont val="宋体"/>
        <charset val="134"/>
      </rPr>
      <t>化解普通高中债务支出</t>
    </r>
  </si>
  <si>
    <t xml:space="preserve">         化解普通高中债务支出</t>
  </si>
  <si>
    <r>
      <rPr>
        <sz val="9"/>
        <rFont val="宋体"/>
        <charset val="134"/>
      </rPr>
      <t>其他普通教育支出</t>
    </r>
  </si>
  <si>
    <t xml:space="preserve">         其他普通教育支出</t>
  </si>
  <si>
    <r>
      <rPr>
        <sz val="9"/>
        <rFont val="宋体"/>
        <charset val="134"/>
      </rPr>
      <t>职业教育</t>
    </r>
  </si>
  <si>
    <t xml:space="preserve">       职业教育</t>
  </si>
  <si>
    <r>
      <rPr>
        <sz val="9"/>
        <rFont val="宋体"/>
        <charset val="134"/>
      </rPr>
      <t>初等职业教育</t>
    </r>
  </si>
  <si>
    <t xml:space="preserve">         初等职业教育</t>
  </si>
  <si>
    <r>
      <rPr>
        <sz val="9"/>
        <rFont val="宋体"/>
        <charset val="134"/>
      </rPr>
      <t>中专教育</t>
    </r>
  </si>
  <si>
    <t xml:space="preserve">         中专教育</t>
  </si>
  <si>
    <r>
      <rPr>
        <sz val="9"/>
        <rFont val="宋体"/>
        <charset val="134"/>
      </rPr>
      <t>技校教育</t>
    </r>
  </si>
  <si>
    <t xml:space="preserve">         技校教育</t>
  </si>
  <si>
    <r>
      <rPr>
        <sz val="9"/>
        <rFont val="宋体"/>
        <charset val="134"/>
      </rPr>
      <t>职业高中教育</t>
    </r>
  </si>
  <si>
    <t xml:space="preserve">         职业高中教育</t>
  </si>
  <si>
    <r>
      <rPr>
        <sz val="9"/>
        <rFont val="宋体"/>
        <charset val="134"/>
      </rPr>
      <t>高等职业教育</t>
    </r>
  </si>
  <si>
    <t xml:space="preserve">         高等职业教育</t>
  </si>
  <si>
    <r>
      <rPr>
        <sz val="9"/>
        <rFont val="宋体"/>
        <charset val="134"/>
      </rPr>
      <t>其他职业教育支出</t>
    </r>
  </si>
  <si>
    <t xml:space="preserve">         其他职业教育支出</t>
  </si>
  <si>
    <r>
      <rPr>
        <sz val="9"/>
        <rFont val="宋体"/>
        <charset val="134"/>
      </rPr>
      <t>成人教育</t>
    </r>
  </si>
  <si>
    <t xml:space="preserve">       成人教育</t>
  </si>
  <si>
    <r>
      <rPr>
        <sz val="9"/>
        <rFont val="宋体"/>
        <charset val="134"/>
      </rPr>
      <t>成人初等教育</t>
    </r>
  </si>
  <si>
    <t xml:space="preserve">         成人初等教育</t>
  </si>
  <si>
    <r>
      <rPr>
        <sz val="9"/>
        <rFont val="宋体"/>
        <charset val="134"/>
      </rPr>
      <t>成人中等教育</t>
    </r>
  </si>
  <si>
    <t xml:space="preserve">         成人中等教育</t>
  </si>
  <si>
    <r>
      <rPr>
        <sz val="9"/>
        <rFont val="宋体"/>
        <charset val="134"/>
      </rPr>
      <t>成人高等教育</t>
    </r>
  </si>
  <si>
    <t xml:space="preserve">         成人高等教育</t>
  </si>
  <si>
    <r>
      <rPr>
        <sz val="9"/>
        <rFont val="宋体"/>
        <charset val="134"/>
      </rPr>
      <t>成人广播电视教育</t>
    </r>
  </si>
  <si>
    <t xml:space="preserve">         成人广播电视教育</t>
  </si>
  <si>
    <r>
      <rPr>
        <sz val="9"/>
        <rFont val="宋体"/>
        <charset val="134"/>
      </rPr>
      <t>其他成人教育支出</t>
    </r>
  </si>
  <si>
    <t xml:space="preserve">         其他成人教育支出</t>
  </si>
  <si>
    <r>
      <rPr>
        <sz val="9"/>
        <rFont val="宋体"/>
        <charset val="134"/>
      </rPr>
      <t>广播电视教育</t>
    </r>
  </si>
  <si>
    <t xml:space="preserve">       广播电视教育</t>
  </si>
  <si>
    <r>
      <rPr>
        <sz val="9"/>
        <rFont val="宋体"/>
        <charset val="134"/>
      </rPr>
      <t>广播电视学校</t>
    </r>
  </si>
  <si>
    <t xml:space="preserve">         广播电视学校</t>
  </si>
  <si>
    <r>
      <rPr>
        <sz val="9"/>
        <rFont val="宋体"/>
        <charset val="134"/>
      </rPr>
      <t>教育电视台</t>
    </r>
  </si>
  <si>
    <t xml:space="preserve">         教育电视台</t>
  </si>
  <si>
    <r>
      <rPr>
        <sz val="9"/>
        <rFont val="宋体"/>
        <charset val="134"/>
      </rPr>
      <t>其他广播电视教育支出</t>
    </r>
  </si>
  <si>
    <t xml:space="preserve">         其他广播电视教育支出</t>
  </si>
  <si>
    <r>
      <rPr>
        <sz val="9"/>
        <rFont val="宋体"/>
        <charset val="134"/>
      </rPr>
      <t>留学教育</t>
    </r>
  </si>
  <si>
    <t xml:space="preserve">       留学教育</t>
  </si>
  <si>
    <r>
      <rPr>
        <sz val="9"/>
        <rFont val="宋体"/>
        <charset val="134"/>
      </rPr>
      <t>出国留学教育</t>
    </r>
  </si>
  <si>
    <t xml:space="preserve">         出国留学教育</t>
  </si>
  <si>
    <r>
      <rPr>
        <sz val="9"/>
        <rFont val="宋体"/>
        <charset val="134"/>
      </rPr>
      <t>来华留学教育</t>
    </r>
  </si>
  <si>
    <t xml:space="preserve">         来华留学教育</t>
  </si>
  <si>
    <r>
      <rPr>
        <sz val="9"/>
        <rFont val="宋体"/>
        <charset val="134"/>
      </rPr>
      <t>其他留学教育支出</t>
    </r>
  </si>
  <si>
    <t xml:space="preserve">         其他留学教育支出</t>
  </si>
  <si>
    <r>
      <rPr>
        <sz val="9"/>
        <rFont val="宋体"/>
        <charset val="134"/>
      </rPr>
      <t>特殊教育</t>
    </r>
  </si>
  <si>
    <t xml:space="preserve">       特殊教育</t>
  </si>
  <si>
    <r>
      <rPr>
        <sz val="9"/>
        <rFont val="宋体"/>
        <charset val="134"/>
      </rPr>
      <t>特殊学校教育</t>
    </r>
  </si>
  <si>
    <t xml:space="preserve">         特殊学校教育</t>
  </si>
  <si>
    <r>
      <rPr>
        <sz val="9"/>
        <rFont val="宋体"/>
        <charset val="134"/>
      </rPr>
      <t>工读学校教育</t>
    </r>
  </si>
  <si>
    <t xml:space="preserve">         工读学校教育</t>
  </si>
  <si>
    <r>
      <rPr>
        <sz val="9"/>
        <rFont val="宋体"/>
        <charset val="134"/>
      </rPr>
      <t>其他特殊教育支出</t>
    </r>
  </si>
  <si>
    <t xml:space="preserve">         其他特殊教育支出</t>
  </si>
  <si>
    <r>
      <rPr>
        <sz val="9"/>
        <rFont val="宋体"/>
        <charset val="134"/>
      </rPr>
      <t>进修及培训</t>
    </r>
  </si>
  <si>
    <t xml:space="preserve">       进修及培训</t>
  </si>
  <si>
    <r>
      <rPr>
        <sz val="9"/>
        <rFont val="宋体"/>
        <charset val="134"/>
      </rPr>
      <t>教师进修</t>
    </r>
  </si>
  <si>
    <t xml:space="preserve">         教师进修</t>
  </si>
  <si>
    <r>
      <rPr>
        <sz val="9"/>
        <rFont val="宋体"/>
        <charset val="134"/>
      </rPr>
      <t>干部教育</t>
    </r>
  </si>
  <si>
    <t xml:space="preserve">         干部教育</t>
  </si>
  <si>
    <r>
      <rPr>
        <sz val="9"/>
        <rFont val="宋体"/>
        <charset val="134"/>
      </rPr>
      <t>培训支出</t>
    </r>
  </si>
  <si>
    <t xml:space="preserve">         培训支出</t>
  </si>
  <si>
    <r>
      <rPr>
        <sz val="9"/>
        <rFont val="宋体"/>
        <charset val="134"/>
      </rPr>
      <t>退役士兵能力提升</t>
    </r>
  </si>
  <si>
    <t xml:space="preserve">         退役士兵能力提升</t>
  </si>
  <si>
    <r>
      <rPr>
        <sz val="9"/>
        <rFont val="宋体"/>
        <charset val="134"/>
      </rPr>
      <t>其他进修及培训</t>
    </r>
  </si>
  <si>
    <t xml:space="preserve">         其他进修及培训</t>
  </si>
  <si>
    <r>
      <rPr>
        <sz val="9"/>
        <rFont val="宋体"/>
        <charset val="134"/>
      </rPr>
      <t>教育费附加安排的支出</t>
    </r>
  </si>
  <si>
    <t xml:space="preserve">       教育费附加安排的支出</t>
  </si>
  <si>
    <r>
      <rPr>
        <sz val="9"/>
        <rFont val="宋体"/>
        <charset val="134"/>
      </rPr>
      <t>农村中小学校舍建设</t>
    </r>
  </si>
  <si>
    <t xml:space="preserve">         农村中小学校舍建设</t>
  </si>
  <si>
    <r>
      <rPr>
        <sz val="9"/>
        <rFont val="宋体"/>
        <charset val="134"/>
      </rPr>
      <t>农村中小学教学设施</t>
    </r>
  </si>
  <si>
    <t xml:space="preserve">         农村中小学教学设施</t>
  </si>
  <si>
    <r>
      <rPr>
        <sz val="9"/>
        <rFont val="宋体"/>
        <charset val="134"/>
      </rPr>
      <t>城市中小学校舍建设</t>
    </r>
  </si>
  <si>
    <t xml:space="preserve">         城市中小学校舍建设</t>
  </si>
  <si>
    <r>
      <rPr>
        <sz val="9"/>
        <rFont val="宋体"/>
        <charset val="134"/>
      </rPr>
      <t>城市中小学教学设施</t>
    </r>
  </si>
  <si>
    <t xml:space="preserve">         城市中小学教学设施</t>
  </si>
  <si>
    <r>
      <rPr>
        <sz val="9"/>
        <rFont val="宋体"/>
        <charset val="134"/>
      </rPr>
      <t>中等职业学校教学设施</t>
    </r>
  </si>
  <si>
    <t xml:space="preserve">         中等职业学校教学设施</t>
  </si>
  <si>
    <r>
      <rPr>
        <sz val="9"/>
        <rFont val="宋体"/>
        <charset val="134"/>
      </rPr>
      <t>其他教育费附加安排的支出</t>
    </r>
  </si>
  <si>
    <t xml:space="preserve">         其他教育费附加安排的支出</t>
  </si>
  <si>
    <r>
      <rPr>
        <sz val="9"/>
        <rFont val="宋体"/>
        <charset val="134"/>
      </rPr>
      <t>其他教育支出</t>
    </r>
  </si>
  <si>
    <t xml:space="preserve">       其他教育支出</t>
  </si>
  <si>
    <t>206</t>
  </si>
  <si>
    <r>
      <rPr>
        <b/>
        <sz val="9"/>
        <rFont val="宋体"/>
        <charset val="134"/>
      </rPr>
      <t>科学技术支出</t>
    </r>
  </si>
  <si>
    <t xml:space="preserve">   六、科学技术支出</t>
  </si>
  <si>
    <r>
      <rPr>
        <sz val="9"/>
        <rFont val="宋体"/>
        <charset val="134"/>
      </rPr>
      <t>科学技术管理事务</t>
    </r>
  </si>
  <si>
    <t xml:space="preserve">       科学技术管理事务</t>
  </si>
  <si>
    <r>
      <rPr>
        <sz val="9"/>
        <rFont val="宋体"/>
        <charset val="134"/>
      </rPr>
      <t>其他科学技术管理事务支出</t>
    </r>
  </si>
  <si>
    <t xml:space="preserve">         其他科学技术管理事务支出</t>
  </si>
  <si>
    <r>
      <rPr>
        <sz val="9"/>
        <rFont val="宋体"/>
        <charset val="134"/>
      </rPr>
      <t>基础研究</t>
    </r>
  </si>
  <si>
    <t xml:space="preserve">       基础研究</t>
  </si>
  <si>
    <r>
      <rPr>
        <sz val="9"/>
        <rFont val="宋体"/>
        <charset val="134"/>
      </rPr>
      <t>机构运行</t>
    </r>
  </si>
  <si>
    <t xml:space="preserve">         机构运行</t>
  </si>
  <si>
    <r>
      <rPr>
        <sz val="9"/>
        <rFont val="宋体"/>
        <charset val="134"/>
      </rPr>
      <t>重点基础研究规划</t>
    </r>
  </si>
  <si>
    <t xml:space="preserve">         重点基础研究规划</t>
  </si>
  <si>
    <r>
      <rPr>
        <sz val="9"/>
        <rFont val="宋体"/>
        <charset val="134"/>
      </rPr>
      <t>自然科学基金</t>
    </r>
  </si>
  <si>
    <t xml:space="preserve">         自然科学基金</t>
  </si>
  <si>
    <r>
      <rPr>
        <sz val="9"/>
        <rFont val="宋体"/>
        <charset val="134"/>
      </rPr>
      <t>重点实验室及相关设施</t>
    </r>
  </si>
  <si>
    <t xml:space="preserve">         重点实验室及相关设施</t>
  </si>
  <si>
    <r>
      <rPr>
        <sz val="9"/>
        <rFont val="宋体"/>
        <charset val="134"/>
      </rPr>
      <t>重大科学工程</t>
    </r>
  </si>
  <si>
    <t xml:space="preserve">         重大科学工程</t>
  </si>
  <si>
    <r>
      <rPr>
        <sz val="9"/>
        <rFont val="宋体"/>
        <charset val="134"/>
      </rPr>
      <t>专项基础科研</t>
    </r>
  </si>
  <si>
    <t xml:space="preserve">         专项基础科研</t>
  </si>
  <si>
    <r>
      <rPr>
        <sz val="9"/>
        <rFont val="宋体"/>
        <charset val="134"/>
      </rPr>
      <t>专项技术基础</t>
    </r>
  </si>
  <si>
    <t xml:space="preserve">         专项技术基础</t>
  </si>
  <si>
    <r>
      <rPr>
        <sz val="9"/>
        <rFont val="宋体"/>
        <charset val="134"/>
      </rPr>
      <t>其他基础研究支出</t>
    </r>
  </si>
  <si>
    <t xml:space="preserve">         其他基础研究支出</t>
  </si>
  <si>
    <r>
      <rPr>
        <sz val="9"/>
        <rFont val="宋体"/>
        <charset val="134"/>
      </rPr>
      <t>应用研究</t>
    </r>
  </si>
  <si>
    <t xml:space="preserve">       应用研究</t>
  </si>
  <si>
    <r>
      <rPr>
        <sz val="9"/>
        <rFont val="宋体"/>
        <charset val="134"/>
      </rPr>
      <t>社会公益研究</t>
    </r>
  </si>
  <si>
    <t xml:space="preserve">         社会公益研究</t>
  </si>
  <si>
    <r>
      <rPr>
        <sz val="9"/>
        <rFont val="宋体"/>
        <charset val="134"/>
      </rPr>
      <t>高技术研究</t>
    </r>
  </si>
  <si>
    <t xml:space="preserve">         高技术研究</t>
  </si>
  <si>
    <r>
      <rPr>
        <sz val="9"/>
        <rFont val="宋体"/>
        <charset val="134"/>
      </rPr>
      <t>专项科研试制</t>
    </r>
  </si>
  <si>
    <t xml:space="preserve">         专项科研试制</t>
  </si>
  <si>
    <r>
      <rPr>
        <sz val="9"/>
        <rFont val="宋体"/>
        <charset val="134"/>
      </rPr>
      <t>其他应用研究支出</t>
    </r>
  </si>
  <si>
    <t xml:space="preserve">         其他应用研究支出</t>
  </si>
  <si>
    <r>
      <rPr>
        <sz val="9"/>
        <rFont val="宋体"/>
        <charset val="134"/>
      </rPr>
      <t>技术研究与开发</t>
    </r>
  </si>
  <si>
    <t xml:space="preserve">       技术研究与开发</t>
  </si>
  <si>
    <r>
      <rPr>
        <sz val="9"/>
        <rFont val="宋体"/>
        <charset val="134"/>
      </rPr>
      <t>应用技术研究与开发</t>
    </r>
  </si>
  <si>
    <t xml:space="preserve">         应用技术研究与开发</t>
  </si>
  <si>
    <r>
      <rPr>
        <sz val="9"/>
        <rFont val="宋体"/>
        <charset val="134"/>
      </rPr>
      <t>产业技术研究与开发</t>
    </r>
  </si>
  <si>
    <t xml:space="preserve">         产业技术研究与开发</t>
  </si>
  <si>
    <r>
      <rPr>
        <sz val="9"/>
        <rFont val="宋体"/>
        <charset val="134"/>
      </rPr>
      <t>科技成果转化与扩散</t>
    </r>
  </si>
  <si>
    <t xml:space="preserve">         科技成果转化与扩散</t>
  </si>
  <si>
    <r>
      <rPr>
        <sz val="9"/>
        <rFont val="宋体"/>
        <charset val="134"/>
      </rPr>
      <t>其他技术研究与开发支出</t>
    </r>
  </si>
  <si>
    <t xml:space="preserve">         其他技术研究与开发支出</t>
  </si>
  <si>
    <r>
      <rPr>
        <sz val="9"/>
        <rFont val="宋体"/>
        <charset val="134"/>
      </rPr>
      <t>科技条件与服务</t>
    </r>
  </si>
  <si>
    <t xml:space="preserve">       科技条件与服务</t>
  </si>
  <si>
    <r>
      <rPr>
        <sz val="9"/>
        <rFont val="宋体"/>
        <charset val="134"/>
      </rPr>
      <t>技术创新服务体系</t>
    </r>
  </si>
  <si>
    <t xml:space="preserve">         技术创新服务体系</t>
  </si>
  <si>
    <r>
      <rPr>
        <sz val="9"/>
        <rFont val="宋体"/>
        <charset val="134"/>
      </rPr>
      <t>科技条件专项</t>
    </r>
  </si>
  <si>
    <t xml:space="preserve">         科技条件专项</t>
  </si>
  <si>
    <r>
      <rPr>
        <sz val="9"/>
        <rFont val="宋体"/>
        <charset val="134"/>
      </rPr>
      <t>其他科技条件与服务支出</t>
    </r>
  </si>
  <si>
    <t xml:space="preserve">         其他科技条件与服务支出</t>
  </si>
  <si>
    <r>
      <rPr>
        <sz val="9"/>
        <rFont val="宋体"/>
        <charset val="134"/>
      </rPr>
      <t>社会科学</t>
    </r>
  </si>
  <si>
    <t xml:space="preserve">       社会科学</t>
  </si>
  <si>
    <r>
      <rPr>
        <sz val="9"/>
        <rFont val="宋体"/>
        <charset val="134"/>
      </rPr>
      <t>社会科学研究机构</t>
    </r>
  </si>
  <si>
    <t xml:space="preserve">         社会科学研究机构</t>
  </si>
  <si>
    <r>
      <rPr>
        <sz val="9"/>
        <rFont val="宋体"/>
        <charset val="134"/>
      </rPr>
      <t>社会科学研究</t>
    </r>
  </si>
  <si>
    <t xml:space="preserve">         社会科学研究</t>
  </si>
  <si>
    <r>
      <rPr>
        <sz val="9"/>
        <rFont val="宋体"/>
        <charset val="134"/>
      </rPr>
      <t>社科基金支出</t>
    </r>
  </si>
  <si>
    <t xml:space="preserve">         社科基金支出</t>
  </si>
  <si>
    <r>
      <rPr>
        <sz val="9"/>
        <rFont val="宋体"/>
        <charset val="134"/>
      </rPr>
      <t>其他社会科学支出</t>
    </r>
  </si>
  <si>
    <t xml:space="preserve">         其他社会科学支出</t>
  </si>
  <si>
    <r>
      <rPr>
        <sz val="9"/>
        <rFont val="宋体"/>
        <charset val="134"/>
      </rPr>
      <t>科学技术普及</t>
    </r>
  </si>
  <si>
    <t xml:space="preserve">       科学技术普及</t>
  </si>
  <si>
    <r>
      <rPr>
        <sz val="9"/>
        <rFont val="宋体"/>
        <charset val="134"/>
      </rPr>
      <t>科普活动</t>
    </r>
  </si>
  <si>
    <t xml:space="preserve">         科普活动</t>
  </si>
  <si>
    <r>
      <rPr>
        <sz val="9"/>
        <rFont val="宋体"/>
        <charset val="134"/>
      </rPr>
      <t>青少年科技活动</t>
    </r>
  </si>
  <si>
    <t xml:space="preserve">         青少年科技活动</t>
  </si>
  <si>
    <r>
      <rPr>
        <sz val="9"/>
        <rFont val="宋体"/>
        <charset val="134"/>
      </rPr>
      <t>学术交流活动</t>
    </r>
  </si>
  <si>
    <t xml:space="preserve">         学术交流活动</t>
  </si>
  <si>
    <r>
      <rPr>
        <sz val="9"/>
        <rFont val="宋体"/>
        <charset val="134"/>
      </rPr>
      <t>科技馆站</t>
    </r>
  </si>
  <si>
    <t xml:space="preserve">         科技馆站</t>
  </si>
  <si>
    <r>
      <rPr>
        <sz val="9"/>
        <rFont val="宋体"/>
        <charset val="134"/>
      </rPr>
      <t>其他科学技术普及支出</t>
    </r>
  </si>
  <si>
    <t xml:space="preserve">         其他科学技术普及支出</t>
  </si>
  <si>
    <r>
      <rPr>
        <sz val="9"/>
        <rFont val="宋体"/>
        <charset val="134"/>
      </rPr>
      <t>科技交流与合作</t>
    </r>
  </si>
  <si>
    <t xml:space="preserve">       科技交流与合作</t>
  </si>
  <si>
    <r>
      <rPr>
        <sz val="9"/>
        <rFont val="宋体"/>
        <charset val="134"/>
      </rPr>
      <t>国际交流与合作</t>
    </r>
  </si>
  <si>
    <t xml:space="preserve">         国际交流与合作</t>
  </si>
  <si>
    <r>
      <rPr>
        <sz val="9"/>
        <rFont val="宋体"/>
        <charset val="134"/>
      </rPr>
      <t>重大科技合作项目</t>
    </r>
  </si>
  <si>
    <t xml:space="preserve">         重大科技合作项目</t>
  </si>
  <si>
    <r>
      <rPr>
        <sz val="9"/>
        <rFont val="宋体"/>
        <charset val="134"/>
      </rPr>
      <t>其他科技交流与合作支出</t>
    </r>
  </si>
  <si>
    <t xml:space="preserve">         其他科技交流与合作支出</t>
  </si>
  <si>
    <r>
      <rPr>
        <sz val="9"/>
        <rFont val="宋体"/>
        <charset val="134"/>
      </rPr>
      <t>科技重大项目</t>
    </r>
  </si>
  <si>
    <t xml:space="preserve">       科技重大项目</t>
  </si>
  <si>
    <t>2060901</t>
  </si>
  <si>
    <t>科技重大专项</t>
  </si>
  <si>
    <t xml:space="preserve">         科技重大专项</t>
  </si>
  <si>
    <t>2060902</t>
  </si>
  <si>
    <t>重点研发计划</t>
  </si>
  <si>
    <t xml:space="preserve">         重点研发计划</t>
  </si>
  <si>
    <r>
      <rPr>
        <sz val="9"/>
        <rFont val="宋体"/>
        <charset val="134"/>
      </rPr>
      <t>其他科学技术支出</t>
    </r>
  </si>
  <si>
    <t xml:space="preserve">       其他科学技术支出</t>
  </si>
  <si>
    <r>
      <rPr>
        <sz val="9"/>
        <rFont val="宋体"/>
        <charset val="134"/>
      </rPr>
      <t>科技奖励</t>
    </r>
  </si>
  <si>
    <t xml:space="preserve">         科技奖励</t>
  </si>
  <si>
    <r>
      <rPr>
        <sz val="9"/>
        <rFont val="宋体"/>
        <charset val="134"/>
      </rPr>
      <t>核应急</t>
    </r>
  </si>
  <si>
    <t xml:space="preserve">         核应急</t>
  </si>
  <si>
    <r>
      <rPr>
        <sz val="9"/>
        <rFont val="宋体"/>
        <charset val="134"/>
      </rPr>
      <t>转制科研机构</t>
    </r>
  </si>
  <si>
    <t xml:space="preserve">         转制科研机构</t>
  </si>
  <si>
    <t xml:space="preserve">         其他科学技术支出</t>
  </si>
  <si>
    <t>207</t>
  </si>
  <si>
    <r>
      <rPr>
        <b/>
        <sz val="9"/>
        <rFont val="宋体"/>
        <charset val="134"/>
      </rPr>
      <t>文化体育与传媒支出</t>
    </r>
  </si>
  <si>
    <t xml:space="preserve">   七、文化体育与传媒支出</t>
  </si>
  <si>
    <r>
      <rPr>
        <sz val="9"/>
        <rFont val="宋体"/>
        <charset val="134"/>
      </rPr>
      <t>文化</t>
    </r>
  </si>
  <si>
    <t xml:space="preserve">       文化</t>
  </si>
  <si>
    <r>
      <rPr>
        <sz val="9"/>
        <rFont val="宋体"/>
        <charset val="134"/>
      </rPr>
      <t>图书馆</t>
    </r>
  </si>
  <si>
    <t xml:space="preserve">         图书馆</t>
  </si>
  <si>
    <r>
      <rPr>
        <sz val="9"/>
        <rFont val="宋体"/>
        <charset val="134"/>
      </rPr>
      <t>文化展示及纪念机构</t>
    </r>
  </si>
  <si>
    <t xml:space="preserve">         文化展示及纪念机构</t>
  </si>
  <si>
    <r>
      <rPr>
        <sz val="9"/>
        <rFont val="宋体"/>
        <charset val="134"/>
      </rPr>
      <t>艺术表演场所</t>
    </r>
  </si>
  <si>
    <t xml:space="preserve">         艺术表演场所</t>
  </si>
  <si>
    <r>
      <rPr>
        <sz val="9"/>
        <rFont val="宋体"/>
        <charset val="134"/>
      </rPr>
      <t>艺术表演团体</t>
    </r>
  </si>
  <si>
    <t xml:space="preserve">         艺术表演团体</t>
  </si>
  <si>
    <r>
      <rPr>
        <sz val="9"/>
        <rFont val="宋体"/>
        <charset val="134"/>
      </rPr>
      <t>文化活动</t>
    </r>
  </si>
  <si>
    <t xml:space="preserve">         文化活动</t>
  </si>
  <si>
    <r>
      <rPr>
        <sz val="9"/>
        <rFont val="宋体"/>
        <charset val="134"/>
      </rPr>
      <t>群众文化</t>
    </r>
  </si>
  <si>
    <t xml:space="preserve">         群众文化</t>
  </si>
  <si>
    <r>
      <rPr>
        <sz val="9"/>
        <rFont val="宋体"/>
        <charset val="134"/>
      </rPr>
      <t>文化交流与合作</t>
    </r>
  </si>
  <si>
    <t xml:space="preserve">         文化交流与合作</t>
  </si>
  <si>
    <r>
      <rPr>
        <sz val="9"/>
        <rFont val="宋体"/>
        <charset val="134"/>
      </rPr>
      <t>文化创作与保护</t>
    </r>
  </si>
  <si>
    <t xml:space="preserve">         文化创作与保护</t>
  </si>
  <si>
    <r>
      <rPr>
        <sz val="9"/>
        <rFont val="宋体"/>
        <charset val="134"/>
      </rPr>
      <t>文化市场管理</t>
    </r>
  </si>
  <si>
    <t xml:space="preserve">         文化市场管理</t>
  </si>
  <si>
    <r>
      <rPr>
        <sz val="9"/>
        <rFont val="宋体"/>
        <charset val="134"/>
      </rPr>
      <t>其他文化支出</t>
    </r>
  </si>
  <si>
    <t xml:space="preserve">         其他文化支出</t>
  </si>
  <si>
    <r>
      <rPr>
        <sz val="9"/>
        <rFont val="宋体"/>
        <charset val="134"/>
      </rPr>
      <t>文物</t>
    </r>
  </si>
  <si>
    <t xml:space="preserve">       文物</t>
  </si>
  <si>
    <r>
      <rPr>
        <sz val="9"/>
        <rFont val="宋体"/>
        <charset val="134"/>
      </rPr>
      <t>文物保护</t>
    </r>
  </si>
  <si>
    <t xml:space="preserve">         文物保护</t>
  </si>
  <si>
    <r>
      <rPr>
        <sz val="9"/>
        <rFont val="宋体"/>
        <charset val="134"/>
      </rPr>
      <t>博物馆</t>
    </r>
  </si>
  <si>
    <t xml:space="preserve">         博物馆</t>
  </si>
  <si>
    <r>
      <rPr>
        <sz val="9"/>
        <rFont val="宋体"/>
        <charset val="134"/>
      </rPr>
      <t>历史名城与古迹</t>
    </r>
  </si>
  <si>
    <t xml:space="preserve">         历史名城与古迹</t>
  </si>
  <si>
    <r>
      <rPr>
        <sz val="9"/>
        <rFont val="宋体"/>
        <charset val="134"/>
      </rPr>
      <t>其他文物支出</t>
    </r>
  </si>
  <si>
    <t xml:space="preserve">         其他文物支出</t>
  </si>
  <si>
    <r>
      <rPr>
        <sz val="9"/>
        <rFont val="宋体"/>
        <charset val="134"/>
      </rPr>
      <t>体育</t>
    </r>
  </si>
  <si>
    <t xml:space="preserve">       体育</t>
  </si>
  <si>
    <r>
      <rPr>
        <sz val="9"/>
        <rFont val="宋体"/>
        <charset val="134"/>
      </rPr>
      <t>运动项目管理</t>
    </r>
  </si>
  <si>
    <t xml:space="preserve">         运动项目管理</t>
  </si>
  <si>
    <r>
      <rPr>
        <sz val="9"/>
        <rFont val="宋体"/>
        <charset val="134"/>
      </rPr>
      <t>体育竞赛</t>
    </r>
  </si>
  <si>
    <t xml:space="preserve">         体育竞赛</t>
  </si>
  <si>
    <r>
      <rPr>
        <sz val="9"/>
        <rFont val="宋体"/>
        <charset val="134"/>
      </rPr>
      <t>体育训练</t>
    </r>
  </si>
  <si>
    <t xml:space="preserve">         体育训练</t>
  </si>
  <si>
    <r>
      <rPr>
        <sz val="9"/>
        <rFont val="宋体"/>
        <charset val="134"/>
      </rPr>
      <t>体育场馆</t>
    </r>
  </si>
  <si>
    <t xml:space="preserve">         体育场馆</t>
  </si>
  <si>
    <r>
      <rPr>
        <sz val="9"/>
        <rFont val="宋体"/>
        <charset val="134"/>
      </rPr>
      <t>群众体育</t>
    </r>
  </si>
  <si>
    <t xml:space="preserve">         群众体育</t>
  </si>
  <si>
    <r>
      <rPr>
        <sz val="9"/>
        <rFont val="宋体"/>
        <charset val="134"/>
      </rPr>
      <t>体育交流与合作</t>
    </r>
  </si>
  <si>
    <t xml:space="preserve">         体育交流与合作</t>
  </si>
  <si>
    <r>
      <rPr>
        <sz val="9"/>
        <rFont val="宋体"/>
        <charset val="134"/>
      </rPr>
      <t>其他体育支出</t>
    </r>
  </si>
  <si>
    <t xml:space="preserve">         其他体育支出</t>
  </si>
  <si>
    <r>
      <rPr>
        <sz val="9"/>
        <rFont val="宋体"/>
        <charset val="134"/>
      </rPr>
      <t>新闻出版广播影视</t>
    </r>
  </si>
  <si>
    <t xml:space="preserve">       新闻出版广播影视</t>
  </si>
  <si>
    <r>
      <rPr>
        <sz val="9"/>
        <rFont val="宋体"/>
        <charset val="134"/>
      </rPr>
      <t>广播</t>
    </r>
  </si>
  <si>
    <t xml:space="preserve">         广播</t>
  </si>
  <si>
    <r>
      <rPr>
        <sz val="9"/>
        <rFont val="宋体"/>
        <charset val="134"/>
      </rPr>
      <t>电视</t>
    </r>
  </si>
  <si>
    <t xml:space="preserve">         电视</t>
  </si>
  <si>
    <r>
      <rPr>
        <sz val="9"/>
        <rFont val="宋体"/>
        <charset val="134"/>
      </rPr>
      <t>电影</t>
    </r>
  </si>
  <si>
    <t xml:space="preserve">         电影</t>
  </si>
  <si>
    <t>新闻通讯</t>
  </si>
  <si>
    <t xml:space="preserve">         新闻通讯</t>
  </si>
  <si>
    <t>出版发行</t>
  </si>
  <si>
    <t xml:space="preserve">         出版发行</t>
  </si>
  <si>
    <t>版权管理</t>
  </si>
  <si>
    <t xml:space="preserve">         版权管理</t>
  </si>
  <si>
    <t>其他新闻出版广播影视支出</t>
  </si>
  <si>
    <t xml:space="preserve">         其他新闻出版广播影视支出</t>
  </si>
  <si>
    <r>
      <rPr>
        <sz val="9"/>
        <rFont val="宋体"/>
        <charset val="134"/>
      </rPr>
      <t>其他文化体育与传媒支出</t>
    </r>
  </si>
  <si>
    <t xml:space="preserve">       其他文化体育与传媒支出</t>
  </si>
  <si>
    <r>
      <rPr>
        <sz val="9"/>
        <rFont val="宋体"/>
        <charset val="134"/>
      </rPr>
      <t>宣传文化发展专项支出</t>
    </r>
  </si>
  <si>
    <t xml:space="preserve">         宣传文化发展专项支出</t>
  </si>
  <si>
    <r>
      <rPr>
        <sz val="9"/>
        <rFont val="宋体"/>
        <charset val="134"/>
      </rPr>
      <t>文化产业发展专项支出</t>
    </r>
  </si>
  <si>
    <t xml:space="preserve">         文化产业发展专项支出</t>
  </si>
  <si>
    <t xml:space="preserve">         其他文化体育与传媒支出</t>
  </si>
  <si>
    <t>208</t>
  </si>
  <si>
    <r>
      <rPr>
        <b/>
        <sz val="9"/>
        <rFont val="宋体"/>
        <charset val="134"/>
      </rPr>
      <t>社会保障和就业支出</t>
    </r>
  </si>
  <si>
    <t xml:space="preserve">   八、社会保障和就业支出</t>
  </si>
  <si>
    <r>
      <rPr>
        <sz val="9"/>
        <rFont val="宋体"/>
        <charset val="134"/>
      </rPr>
      <t>人力资源和社会保障管理事务</t>
    </r>
  </si>
  <si>
    <t xml:space="preserve">       人力资源和社会保障管理事务</t>
  </si>
  <si>
    <r>
      <rPr>
        <sz val="9"/>
        <rFont val="宋体"/>
        <charset val="134"/>
      </rPr>
      <t>综合业务管理</t>
    </r>
  </si>
  <si>
    <t xml:space="preserve">         综合业务管理</t>
  </si>
  <si>
    <r>
      <rPr>
        <sz val="9"/>
        <rFont val="宋体"/>
        <charset val="134"/>
      </rPr>
      <t>劳动保障监察</t>
    </r>
  </si>
  <si>
    <t xml:space="preserve">         劳动保障监察</t>
  </si>
  <si>
    <r>
      <rPr>
        <sz val="9"/>
        <rFont val="宋体"/>
        <charset val="134"/>
      </rPr>
      <t>就业管理事务</t>
    </r>
  </si>
  <si>
    <t xml:space="preserve">         就业管理事务</t>
  </si>
  <si>
    <r>
      <rPr>
        <sz val="9"/>
        <rFont val="宋体"/>
        <charset val="134"/>
      </rPr>
      <t>社会保险业务管理事务</t>
    </r>
  </si>
  <si>
    <t xml:space="preserve">         社会保险业务管理事务</t>
  </si>
  <si>
    <r>
      <rPr>
        <sz val="9"/>
        <rFont val="宋体"/>
        <charset val="134"/>
      </rPr>
      <t>社会保险经办机构</t>
    </r>
  </si>
  <si>
    <t xml:space="preserve">         社会保险经办机构</t>
  </si>
  <si>
    <r>
      <rPr>
        <sz val="9"/>
        <rFont val="宋体"/>
        <charset val="134"/>
      </rPr>
      <t>劳动关系和维权</t>
    </r>
  </si>
  <si>
    <t xml:space="preserve">         劳动关系和维权</t>
  </si>
  <si>
    <r>
      <rPr>
        <sz val="9"/>
        <rFont val="宋体"/>
        <charset val="134"/>
      </rPr>
      <t>公共就业服务和职业技能鉴定机构</t>
    </r>
  </si>
  <si>
    <t xml:space="preserve">         公共就业服务和职业技能鉴定机构</t>
  </si>
  <si>
    <r>
      <rPr>
        <sz val="9"/>
        <rFont val="宋体"/>
        <charset val="134"/>
      </rPr>
      <t>劳动人事争议调解仲裁</t>
    </r>
  </si>
  <si>
    <t xml:space="preserve">         劳动人事争议调解仲裁</t>
  </si>
  <si>
    <r>
      <rPr>
        <sz val="9"/>
        <rFont val="宋体"/>
        <charset val="134"/>
      </rPr>
      <t>其他人力资源和社会保障管理事务支出</t>
    </r>
  </si>
  <si>
    <t xml:space="preserve">         其他人力资源和社会保障管理事务支出</t>
  </si>
  <si>
    <r>
      <rPr>
        <sz val="9"/>
        <rFont val="宋体"/>
        <charset val="134"/>
      </rPr>
      <t>民政管理事务</t>
    </r>
  </si>
  <si>
    <t xml:space="preserve">       民政管理事务</t>
  </si>
  <si>
    <r>
      <rPr>
        <sz val="9"/>
        <rFont val="宋体"/>
        <charset val="134"/>
      </rPr>
      <t>拥军优属</t>
    </r>
  </si>
  <si>
    <t xml:space="preserve">         拥军优属</t>
  </si>
  <si>
    <r>
      <rPr>
        <sz val="9"/>
        <rFont val="宋体"/>
        <charset val="134"/>
      </rPr>
      <t>老龄事务</t>
    </r>
  </si>
  <si>
    <t xml:space="preserve">         老龄事务</t>
  </si>
  <si>
    <r>
      <rPr>
        <sz val="9"/>
        <rFont val="宋体"/>
        <charset val="134"/>
      </rPr>
      <t>民间组织管理</t>
    </r>
  </si>
  <si>
    <t xml:space="preserve">         民间组织管理</t>
  </si>
  <si>
    <r>
      <rPr>
        <sz val="9"/>
        <rFont val="宋体"/>
        <charset val="134"/>
      </rPr>
      <t>行政区划和地名管理</t>
    </r>
  </si>
  <si>
    <t xml:space="preserve">         行政区划和地名管理</t>
  </si>
  <si>
    <r>
      <rPr>
        <sz val="9"/>
        <rFont val="宋体"/>
        <charset val="134"/>
      </rPr>
      <t>基层政权和社区建设</t>
    </r>
  </si>
  <si>
    <t xml:space="preserve">         基层政权和社区建设</t>
  </si>
  <si>
    <r>
      <rPr>
        <sz val="9"/>
        <rFont val="宋体"/>
        <charset val="134"/>
      </rPr>
      <t>部队供应</t>
    </r>
  </si>
  <si>
    <t xml:space="preserve">         部队供应</t>
  </si>
  <si>
    <r>
      <rPr>
        <sz val="9"/>
        <rFont val="宋体"/>
        <charset val="134"/>
      </rPr>
      <t>其他民政管理事务支出</t>
    </r>
  </si>
  <si>
    <t xml:space="preserve">         其他民政管理事务支出</t>
  </si>
  <si>
    <r>
      <rPr>
        <sz val="9"/>
        <rFont val="宋体"/>
        <charset val="134"/>
      </rPr>
      <t>财政对社会保险基金的补助</t>
    </r>
  </si>
  <si>
    <t xml:space="preserve">       财政对社会保险基金的补助</t>
  </si>
  <si>
    <r>
      <rPr>
        <sz val="9"/>
        <rFont val="宋体"/>
        <charset val="134"/>
      </rPr>
      <t>财政对基本养老保险基金的补助</t>
    </r>
  </si>
  <si>
    <t xml:space="preserve">         财政对基本养老保险基金的补助</t>
  </si>
  <si>
    <r>
      <rPr>
        <sz val="9"/>
        <rFont val="宋体"/>
        <charset val="134"/>
      </rPr>
      <t>财政对失业保险基金的补助</t>
    </r>
  </si>
  <si>
    <t xml:space="preserve">         财政对失业保险基金的补助</t>
  </si>
  <si>
    <r>
      <rPr>
        <sz val="9"/>
        <rFont val="宋体"/>
        <charset val="134"/>
      </rPr>
      <t>财政对基本医疗保险基金的补助</t>
    </r>
  </si>
  <si>
    <t xml:space="preserve">         财政对基本医疗保险基金的补助</t>
  </si>
  <si>
    <r>
      <rPr>
        <sz val="9"/>
        <rFont val="宋体"/>
        <charset val="134"/>
      </rPr>
      <t>财政对工伤保险基金的补助</t>
    </r>
  </si>
  <si>
    <t xml:space="preserve">         财政对工伤保险基金的补助</t>
  </si>
  <si>
    <r>
      <rPr>
        <sz val="9"/>
        <rFont val="宋体"/>
        <charset val="134"/>
      </rPr>
      <t>财政对生育保险基金的补助</t>
    </r>
  </si>
  <si>
    <t xml:space="preserve">         财政对生育保险基金的补助</t>
  </si>
  <si>
    <r>
      <rPr>
        <sz val="9"/>
        <rFont val="宋体"/>
        <charset val="134"/>
      </rPr>
      <t>财政对城乡居民基本养老保险基金的补助</t>
    </r>
  </si>
  <si>
    <t xml:space="preserve">         财政对城乡居民基本养老保险基金的补助</t>
  </si>
  <si>
    <r>
      <rPr>
        <sz val="9"/>
        <rFont val="宋体"/>
        <charset val="134"/>
      </rPr>
      <t>财政对其他社会保险基金的补助</t>
    </r>
  </si>
  <si>
    <t xml:space="preserve">         财政对其他社会保险基金的补助</t>
  </si>
  <si>
    <t>补充全国社会保障基金</t>
  </si>
  <si>
    <t xml:space="preserve">       补充全国社会保障基金</t>
  </si>
  <si>
    <t>用一般公共预算补充基金</t>
  </si>
  <si>
    <t xml:space="preserve">         用一般公共预算补充基金</t>
  </si>
  <si>
    <r>
      <rPr>
        <sz val="9"/>
        <rFont val="宋体"/>
        <charset val="134"/>
      </rPr>
      <t>行政事业单位离退休</t>
    </r>
  </si>
  <si>
    <t xml:space="preserve">       行政事业单位离退休</t>
  </si>
  <si>
    <r>
      <rPr>
        <sz val="9"/>
        <rFont val="宋体"/>
        <charset val="134"/>
      </rPr>
      <t>归口管理的行政单位离退休</t>
    </r>
  </si>
  <si>
    <t xml:space="preserve">         归口管理的行政单位离退休</t>
  </si>
  <si>
    <r>
      <rPr>
        <sz val="9"/>
        <rFont val="宋体"/>
        <charset val="134"/>
      </rPr>
      <t>事业单位离退休</t>
    </r>
  </si>
  <si>
    <t xml:space="preserve">         事业单位离退休</t>
  </si>
  <si>
    <r>
      <rPr>
        <sz val="9"/>
        <rFont val="宋体"/>
        <charset val="134"/>
      </rPr>
      <t>离退休人员管理机构</t>
    </r>
  </si>
  <si>
    <t xml:space="preserve">         离退休人员管理机构</t>
  </si>
  <si>
    <r>
      <rPr>
        <sz val="9"/>
        <rFont val="宋体"/>
        <charset val="134"/>
      </rPr>
      <t>未归口管理的行政单位离退休</t>
    </r>
  </si>
  <si>
    <t xml:space="preserve">         未归口管理的行政单位离退休</t>
  </si>
  <si>
    <t>机关事业单位基本养老保险缴费支出</t>
  </si>
  <si>
    <t xml:space="preserve">         机关事业单位基本养老保险缴费支出</t>
  </si>
  <si>
    <t>机关事业单位职业年金缴费支出</t>
  </si>
  <si>
    <t xml:space="preserve">         机关事业单位职业年金缴费支出</t>
  </si>
  <si>
    <t>对机关事业单位基本养老保险基金的补助</t>
  </si>
  <si>
    <t xml:space="preserve">         对机关事业单位基本养老保险基金的补助</t>
  </si>
  <si>
    <r>
      <rPr>
        <sz val="9"/>
        <rFont val="宋体"/>
        <charset val="134"/>
      </rPr>
      <t>其他行政事业单位离退休支出</t>
    </r>
  </si>
  <si>
    <t xml:space="preserve">         其他行政事业单位离退休支出</t>
  </si>
  <si>
    <r>
      <rPr>
        <sz val="9"/>
        <rFont val="宋体"/>
        <charset val="134"/>
      </rPr>
      <t>企业改革补助</t>
    </r>
  </si>
  <si>
    <t xml:space="preserve">       企业改革补助</t>
  </si>
  <si>
    <r>
      <rPr>
        <sz val="9"/>
        <rFont val="宋体"/>
        <charset val="134"/>
      </rPr>
      <t>企业关闭破产补助</t>
    </r>
  </si>
  <si>
    <t xml:space="preserve">         企业关闭破产补助</t>
  </si>
  <si>
    <r>
      <rPr>
        <sz val="9"/>
        <rFont val="宋体"/>
        <charset val="134"/>
      </rPr>
      <t>厂办大集体改革补助</t>
    </r>
  </si>
  <si>
    <t xml:space="preserve">         厂办大集体改革补助</t>
  </si>
  <si>
    <r>
      <rPr>
        <sz val="9"/>
        <rFont val="宋体"/>
        <charset val="134"/>
      </rPr>
      <t>其他企业改革发展补助</t>
    </r>
  </si>
  <si>
    <t xml:space="preserve">         其他企业改革发展补助</t>
  </si>
  <si>
    <r>
      <rPr>
        <sz val="9"/>
        <rFont val="宋体"/>
        <charset val="134"/>
      </rPr>
      <t>就业补助</t>
    </r>
  </si>
  <si>
    <t xml:space="preserve">       就业补助</t>
  </si>
  <si>
    <t>就业创业服务补贴</t>
  </si>
  <si>
    <t xml:space="preserve">         就业创业服务补贴</t>
  </si>
  <si>
    <r>
      <rPr>
        <sz val="9"/>
        <rFont val="宋体"/>
        <charset val="134"/>
      </rPr>
      <t>职业培训补贴</t>
    </r>
  </si>
  <si>
    <t xml:space="preserve">         职业培训补贴</t>
  </si>
  <si>
    <r>
      <rPr>
        <sz val="9"/>
        <rFont val="宋体"/>
        <charset val="134"/>
      </rPr>
      <t>社会保险补贴</t>
    </r>
  </si>
  <si>
    <t xml:space="preserve">         社会保险补贴</t>
  </si>
  <si>
    <r>
      <rPr>
        <sz val="9"/>
        <rFont val="宋体"/>
        <charset val="134"/>
      </rPr>
      <t>公益性岗位补贴</t>
    </r>
  </si>
  <si>
    <t xml:space="preserve">         公益性岗位补贴</t>
  </si>
  <si>
    <r>
      <rPr>
        <sz val="9"/>
        <rFont val="宋体"/>
        <charset val="134"/>
      </rPr>
      <t>职业技能鉴定补贴</t>
    </r>
  </si>
  <si>
    <t xml:space="preserve">         职业技能鉴定补贴</t>
  </si>
  <si>
    <r>
      <rPr>
        <sz val="9"/>
        <rFont val="宋体"/>
        <charset val="134"/>
      </rPr>
      <t>特定就业政策支出</t>
    </r>
  </si>
  <si>
    <t xml:space="preserve">         特定就业政策支出</t>
  </si>
  <si>
    <r>
      <rPr>
        <sz val="9"/>
        <rFont val="宋体"/>
        <charset val="134"/>
      </rPr>
      <t>就业见习补贴</t>
    </r>
  </si>
  <si>
    <t xml:space="preserve">         就业见习补贴</t>
  </si>
  <si>
    <r>
      <rPr>
        <sz val="9"/>
        <rFont val="宋体"/>
        <charset val="134"/>
      </rPr>
      <t>高技能人才培养补助</t>
    </r>
  </si>
  <si>
    <t xml:space="preserve">         高技能人才培养补助</t>
  </si>
  <si>
    <r>
      <rPr>
        <sz val="9"/>
        <rFont val="宋体"/>
        <charset val="134"/>
      </rPr>
      <t>求职创业补贴</t>
    </r>
  </si>
  <si>
    <t xml:space="preserve">         求职创业补贴</t>
  </si>
  <si>
    <r>
      <rPr>
        <sz val="9"/>
        <rFont val="宋体"/>
        <charset val="134"/>
      </rPr>
      <t>其他就业补助支出</t>
    </r>
  </si>
  <si>
    <t xml:space="preserve">         其他就业补助支出</t>
  </si>
  <si>
    <r>
      <rPr>
        <sz val="9"/>
        <rFont val="宋体"/>
        <charset val="134"/>
      </rPr>
      <t>抚恤</t>
    </r>
  </si>
  <si>
    <t xml:space="preserve">       抚恤</t>
  </si>
  <si>
    <r>
      <rPr>
        <sz val="9"/>
        <rFont val="宋体"/>
        <charset val="134"/>
      </rPr>
      <t>死亡抚恤</t>
    </r>
  </si>
  <si>
    <t xml:space="preserve">         死亡抚恤</t>
  </si>
  <si>
    <r>
      <rPr>
        <sz val="9"/>
        <rFont val="宋体"/>
        <charset val="134"/>
      </rPr>
      <t>伤残抚恤</t>
    </r>
  </si>
  <si>
    <t xml:space="preserve">         伤残抚恤</t>
  </si>
  <si>
    <r>
      <rPr>
        <sz val="9"/>
        <rFont val="宋体"/>
        <charset val="134"/>
      </rPr>
      <t>在乡复员、退伍军人生活补助</t>
    </r>
  </si>
  <si>
    <t xml:space="preserve">         在乡复员、退伍军人生活补助</t>
  </si>
  <si>
    <r>
      <rPr>
        <sz val="9"/>
        <rFont val="宋体"/>
        <charset val="134"/>
      </rPr>
      <t>优抚事业单位支出</t>
    </r>
  </si>
  <si>
    <t xml:space="preserve">         优抚事业单位支出</t>
  </si>
  <si>
    <r>
      <rPr>
        <sz val="9"/>
        <rFont val="宋体"/>
        <charset val="134"/>
      </rPr>
      <t>义务兵优待</t>
    </r>
  </si>
  <si>
    <t xml:space="preserve">         义务兵优待</t>
  </si>
  <si>
    <r>
      <rPr>
        <sz val="9"/>
        <rFont val="宋体"/>
        <charset val="134"/>
      </rPr>
      <t>农村籍退役士兵老年生活补助</t>
    </r>
  </si>
  <si>
    <t xml:space="preserve">         农村籍退役士兵老年生活补助</t>
  </si>
  <si>
    <r>
      <rPr>
        <sz val="9"/>
        <rFont val="宋体"/>
        <charset val="134"/>
      </rPr>
      <t>其他优抚支出</t>
    </r>
  </si>
  <si>
    <t xml:space="preserve">         其他优抚支出</t>
  </si>
  <si>
    <r>
      <rPr>
        <sz val="9"/>
        <rFont val="宋体"/>
        <charset val="134"/>
      </rPr>
      <t>退役安置</t>
    </r>
  </si>
  <si>
    <t xml:space="preserve">       退役安置</t>
  </si>
  <si>
    <r>
      <rPr>
        <sz val="9"/>
        <rFont val="宋体"/>
        <charset val="134"/>
      </rPr>
      <t>退役士兵安置</t>
    </r>
  </si>
  <si>
    <t xml:space="preserve">         退役士兵安置</t>
  </si>
  <si>
    <r>
      <rPr>
        <sz val="9"/>
        <rFont val="宋体"/>
        <charset val="134"/>
      </rPr>
      <t>军队移交政府的离退休人员安置</t>
    </r>
  </si>
  <si>
    <t xml:space="preserve">         军队移交政府的离退休人员安置</t>
  </si>
  <si>
    <r>
      <rPr>
        <sz val="9"/>
        <rFont val="宋体"/>
        <charset val="134"/>
      </rPr>
      <t>军队移交政府离退休干部管理机构</t>
    </r>
  </si>
  <si>
    <t xml:space="preserve">         军队移交政府离退休干部管理机构</t>
  </si>
  <si>
    <r>
      <rPr>
        <sz val="9"/>
        <rFont val="宋体"/>
        <charset val="134"/>
      </rPr>
      <t>退役士兵管理教育</t>
    </r>
  </si>
  <si>
    <t xml:space="preserve">         退役士兵管理教育</t>
  </si>
  <si>
    <r>
      <rPr>
        <sz val="9"/>
        <rFont val="宋体"/>
        <charset val="134"/>
      </rPr>
      <t>其他退役安置支出</t>
    </r>
  </si>
  <si>
    <t xml:space="preserve">         其他退役安置支出</t>
  </si>
  <si>
    <r>
      <rPr>
        <sz val="9"/>
        <rFont val="宋体"/>
        <charset val="134"/>
      </rPr>
      <t>社会福利</t>
    </r>
  </si>
  <si>
    <t xml:space="preserve">       社会福利</t>
  </si>
  <si>
    <r>
      <rPr>
        <sz val="9"/>
        <rFont val="宋体"/>
        <charset val="134"/>
      </rPr>
      <t>儿童福利</t>
    </r>
  </si>
  <si>
    <t xml:space="preserve">         儿童福利</t>
  </si>
  <si>
    <r>
      <rPr>
        <sz val="9"/>
        <rFont val="宋体"/>
        <charset val="134"/>
      </rPr>
      <t>老年福利</t>
    </r>
  </si>
  <si>
    <t xml:space="preserve">         老年福利</t>
  </si>
  <si>
    <r>
      <rPr>
        <sz val="9"/>
        <rFont val="宋体"/>
        <charset val="134"/>
      </rPr>
      <t>假肢矫形</t>
    </r>
  </si>
  <si>
    <t xml:space="preserve">         假肢矫形</t>
  </si>
  <si>
    <r>
      <rPr>
        <sz val="9"/>
        <rFont val="宋体"/>
        <charset val="134"/>
      </rPr>
      <t>殡葬</t>
    </r>
  </si>
  <si>
    <t xml:space="preserve">         殡葬</t>
  </si>
  <si>
    <r>
      <rPr>
        <sz val="9"/>
        <rFont val="宋体"/>
        <charset val="134"/>
      </rPr>
      <t>社会福利事业单位</t>
    </r>
  </si>
  <si>
    <t xml:space="preserve">         社会福利事业单位</t>
  </si>
  <si>
    <r>
      <rPr>
        <sz val="9"/>
        <rFont val="宋体"/>
        <charset val="134"/>
      </rPr>
      <t>其他社会福利支出</t>
    </r>
  </si>
  <si>
    <t xml:space="preserve">         其他社会福利支出</t>
  </si>
  <si>
    <r>
      <rPr>
        <sz val="9"/>
        <rFont val="宋体"/>
        <charset val="134"/>
      </rPr>
      <t>残疾人事业</t>
    </r>
  </si>
  <si>
    <t xml:space="preserve">       残疾人事业</t>
  </si>
  <si>
    <r>
      <rPr>
        <sz val="9"/>
        <rFont val="宋体"/>
        <charset val="134"/>
      </rPr>
      <t>残疾人康复</t>
    </r>
  </si>
  <si>
    <t xml:space="preserve">         残疾人康复</t>
  </si>
  <si>
    <r>
      <rPr>
        <sz val="9"/>
        <rFont val="宋体"/>
        <charset val="134"/>
      </rPr>
      <t>残疾人就业和扶贫</t>
    </r>
  </si>
  <si>
    <t xml:space="preserve">         残疾人就业和扶贫</t>
  </si>
  <si>
    <r>
      <rPr>
        <sz val="9"/>
        <rFont val="宋体"/>
        <charset val="134"/>
      </rPr>
      <t>残疾人体育</t>
    </r>
  </si>
  <si>
    <t xml:space="preserve">         残疾人体育</t>
  </si>
  <si>
    <t>残疾人生活和护理补贴</t>
  </si>
  <si>
    <t xml:space="preserve">         残疾人生活和护理补贴</t>
  </si>
  <si>
    <r>
      <rPr>
        <sz val="9"/>
        <rFont val="宋体"/>
        <charset val="134"/>
      </rPr>
      <t>其他残疾人事业支出</t>
    </r>
  </si>
  <si>
    <t xml:space="preserve">         其他残疾人事业支出</t>
  </si>
  <si>
    <r>
      <rPr>
        <sz val="9"/>
        <rFont val="宋体"/>
        <charset val="134"/>
      </rPr>
      <t>自然灾害生活救助</t>
    </r>
  </si>
  <si>
    <t xml:space="preserve">       自然灾害生活救助</t>
  </si>
  <si>
    <r>
      <rPr>
        <sz val="9"/>
        <rFont val="宋体"/>
        <charset val="134"/>
      </rPr>
      <t>中央自然灾害生活补助</t>
    </r>
  </si>
  <si>
    <t xml:space="preserve">         中央自然灾害生活补助</t>
  </si>
  <si>
    <r>
      <rPr>
        <sz val="9"/>
        <rFont val="宋体"/>
        <charset val="134"/>
      </rPr>
      <t>地方自然灾害生活补助</t>
    </r>
  </si>
  <si>
    <t xml:space="preserve">         地方自然灾害生活补助</t>
  </si>
  <si>
    <r>
      <rPr>
        <sz val="9"/>
        <rFont val="宋体"/>
        <charset val="134"/>
      </rPr>
      <t>自然灾害灾后重建补助</t>
    </r>
  </si>
  <si>
    <t xml:space="preserve">         自然灾害灾后重建补助</t>
  </si>
  <si>
    <r>
      <rPr>
        <sz val="9"/>
        <rFont val="宋体"/>
        <charset val="134"/>
      </rPr>
      <t>其他自然灾害生活救助支出</t>
    </r>
  </si>
  <si>
    <t xml:space="preserve">         其他自然灾害生活救助支出</t>
  </si>
  <si>
    <r>
      <rPr>
        <sz val="9"/>
        <rFont val="宋体"/>
        <charset val="134"/>
      </rPr>
      <t>红十字事业</t>
    </r>
  </si>
  <si>
    <t xml:space="preserve">       红十字事业</t>
  </si>
  <si>
    <r>
      <rPr>
        <sz val="9"/>
        <rFont val="宋体"/>
        <charset val="134"/>
      </rPr>
      <t>其他红十字事业支出</t>
    </r>
  </si>
  <si>
    <t xml:space="preserve">         其他红十字事业支出</t>
  </si>
  <si>
    <r>
      <rPr>
        <sz val="9"/>
        <rFont val="宋体"/>
        <charset val="134"/>
      </rPr>
      <t>最低生活保障</t>
    </r>
  </si>
  <si>
    <t xml:space="preserve">       最低生活保障</t>
  </si>
  <si>
    <r>
      <rPr>
        <sz val="9"/>
        <rFont val="宋体"/>
        <charset val="134"/>
      </rPr>
      <t>城市最低生活保障金支出</t>
    </r>
  </si>
  <si>
    <t xml:space="preserve">         城市最低生活保障金支出</t>
  </si>
  <si>
    <r>
      <rPr>
        <sz val="9"/>
        <rFont val="宋体"/>
        <charset val="134"/>
      </rPr>
      <t>农村最低生活保障金支出</t>
    </r>
  </si>
  <si>
    <t xml:space="preserve">         农村最低生活保障金支出</t>
  </si>
  <si>
    <t>20</t>
  </si>
  <si>
    <r>
      <rPr>
        <sz val="9"/>
        <rFont val="宋体"/>
        <charset val="134"/>
      </rPr>
      <t>临时救助</t>
    </r>
  </si>
  <si>
    <t xml:space="preserve">       临时救助</t>
  </si>
  <si>
    <r>
      <rPr>
        <sz val="9"/>
        <rFont val="宋体"/>
        <charset val="134"/>
      </rPr>
      <t>临时救助支出</t>
    </r>
  </si>
  <si>
    <t xml:space="preserve">         临时救助支出</t>
  </si>
  <si>
    <r>
      <rPr>
        <sz val="9"/>
        <rFont val="宋体"/>
        <charset val="134"/>
      </rPr>
      <t>流浪乞讨人员救助支出</t>
    </r>
  </si>
  <si>
    <t xml:space="preserve">         流浪乞讨人员救助支出</t>
  </si>
  <si>
    <t>21</t>
  </si>
  <si>
    <r>
      <rPr>
        <sz val="9"/>
        <rFont val="宋体"/>
        <charset val="134"/>
      </rPr>
      <t>特困人员供养</t>
    </r>
  </si>
  <si>
    <t xml:space="preserve">       特困人员救助供养</t>
  </si>
  <si>
    <r>
      <rPr>
        <sz val="9"/>
        <rFont val="宋体"/>
        <charset val="134"/>
      </rPr>
      <t>城市特困人员供养支出</t>
    </r>
  </si>
  <si>
    <t xml:space="preserve">         城市特困人员救助供养支出</t>
  </si>
  <si>
    <r>
      <rPr>
        <sz val="9"/>
        <rFont val="宋体"/>
        <charset val="134"/>
      </rPr>
      <t>农村五保供养支出</t>
    </r>
  </si>
  <si>
    <t xml:space="preserve">         农村特困人员救助供养支出</t>
  </si>
  <si>
    <r>
      <rPr>
        <sz val="9"/>
        <rFont val="宋体"/>
        <charset val="134"/>
      </rPr>
      <t>补充道路交通事故社会救助基金</t>
    </r>
  </si>
  <si>
    <t xml:space="preserve">       补充道路交通事故社会救助基金</t>
  </si>
  <si>
    <r>
      <rPr>
        <sz val="9"/>
        <rFont val="宋体"/>
        <charset val="134"/>
      </rPr>
      <t>交强险营业税补助基金支出</t>
    </r>
  </si>
  <si>
    <t xml:space="preserve">         交强险营业税补助基金支出</t>
  </si>
  <si>
    <r>
      <rPr>
        <sz val="9"/>
        <rFont val="宋体"/>
        <charset val="134"/>
      </rPr>
      <t>交强险罚款收入补助基金支出</t>
    </r>
  </si>
  <si>
    <t xml:space="preserve">         交强险罚款收入补助基金支出</t>
  </si>
  <si>
    <r>
      <rPr>
        <sz val="9"/>
        <rFont val="宋体"/>
        <charset val="134"/>
      </rPr>
      <t>其他生活救助</t>
    </r>
  </si>
  <si>
    <t xml:space="preserve">       其他生活救助</t>
  </si>
  <si>
    <r>
      <rPr>
        <sz val="9"/>
        <rFont val="宋体"/>
        <charset val="134"/>
      </rPr>
      <t>其他城市生活救助</t>
    </r>
  </si>
  <si>
    <t xml:space="preserve">         其他城市生活救助</t>
  </si>
  <si>
    <t>其他农村生活救助</t>
  </si>
  <si>
    <t xml:space="preserve">         其他农村生活救助</t>
  </si>
  <si>
    <t>财政对基本养老保险基金的补助</t>
  </si>
  <si>
    <t xml:space="preserve">       财政对基本养老保险基金的补助</t>
  </si>
  <si>
    <t>财政对企业职工基本养老保险基金的补助</t>
  </si>
  <si>
    <t xml:space="preserve">         财政对企业职工基本养老保险基金的补助</t>
  </si>
  <si>
    <t>财政对城乡居民基本养老保险基金的补助</t>
  </si>
  <si>
    <t>财政对其他基本养老保险基金的补助</t>
  </si>
  <si>
    <t xml:space="preserve">         财政对其他基本养老保险基金的补助</t>
  </si>
  <si>
    <t>27</t>
  </si>
  <si>
    <t>财政对其他社会保险基金的补助</t>
  </si>
  <si>
    <t xml:space="preserve">       财政对其他社会保险基金的补助</t>
  </si>
  <si>
    <r>
      <rPr>
        <sz val="9"/>
        <rFont val="宋体"/>
        <charset val="134"/>
      </rPr>
      <t>其他社会保障和就业支出</t>
    </r>
  </si>
  <si>
    <t xml:space="preserve">       其他社会保障和就业支出</t>
  </si>
  <si>
    <t xml:space="preserve">         其他社会保障和就业支出</t>
  </si>
  <si>
    <t>210</t>
  </si>
  <si>
    <r>
      <rPr>
        <b/>
        <sz val="9"/>
        <rFont val="宋体"/>
        <charset val="134"/>
      </rPr>
      <t>医疗卫生与计划生育支出</t>
    </r>
  </si>
  <si>
    <t xml:space="preserve">   九、医疗卫生与计划生育支出</t>
  </si>
  <si>
    <r>
      <rPr>
        <sz val="9"/>
        <rFont val="宋体"/>
        <charset val="134"/>
      </rPr>
      <t>医疗卫生与计划生育管理事务</t>
    </r>
  </si>
  <si>
    <t xml:space="preserve">       医疗卫生与计划生育管理事务</t>
  </si>
  <si>
    <r>
      <rPr>
        <sz val="9"/>
        <rFont val="宋体"/>
        <charset val="134"/>
      </rPr>
      <t>其他医疗卫生与计划生育管理事务支出</t>
    </r>
  </si>
  <si>
    <t xml:space="preserve">         其他医疗卫生与计划生育管理事务支出</t>
  </si>
  <si>
    <r>
      <rPr>
        <sz val="9"/>
        <rFont val="宋体"/>
        <charset val="134"/>
      </rPr>
      <t>公立医院</t>
    </r>
  </si>
  <si>
    <t xml:space="preserve">       公立医院</t>
  </si>
  <si>
    <r>
      <rPr>
        <sz val="9"/>
        <rFont val="宋体"/>
        <charset val="134"/>
      </rPr>
      <t>综合医院</t>
    </r>
  </si>
  <si>
    <t xml:space="preserve">         综合医院</t>
  </si>
  <si>
    <r>
      <rPr>
        <sz val="9"/>
        <rFont val="宋体"/>
        <charset val="134"/>
      </rPr>
      <t>中医（民族）医院</t>
    </r>
  </si>
  <si>
    <t xml:space="preserve">         中医（民族）医院</t>
  </si>
  <si>
    <r>
      <rPr>
        <sz val="9"/>
        <rFont val="宋体"/>
        <charset val="134"/>
      </rPr>
      <t>传染病医院</t>
    </r>
  </si>
  <si>
    <t xml:space="preserve">         传染病医院</t>
  </si>
  <si>
    <r>
      <rPr>
        <sz val="9"/>
        <rFont val="宋体"/>
        <charset val="134"/>
      </rPr>
      <t>职业病防治医院</t>
    </r>
  </si>
  <si>
    <t xml:space="preserve">         职业病防治医院</t>
  </si>
  <si>
    <r>
      <rPr>
        <sz val="9"/>
        <rFont val="宋体"/>
        <charset val="134"/>
      </rPr>
      <t>精神病医院</t>
    </r>
  </si>
  <si>
    <t xml:space="preserve">         精神病医院</t>
  </si>
  <si>
    <r>
      <rPr>
        <sz val="9"/>
        <rFont val="宋体"/>
        <charset val="134"/>
      </rPr>
      <t>妇产医院</t>
    </r>
  </si>
  <si>
    <t xml:space="preserve">         妇产医院</t>
  </si>
  <si>
    <r>
      <rPr>
        <sz val="9"/>
        <rFont val="宋体"/>
        <charset val="134"/>
      </rPr>
      <t>儿童医院</t>
    </r>
  </si>
  <si>
    <t xml:space="preserve">         儿童医院</t>
  </si>
  <si>
    <r>
      <rPr>
        <sz val="9"/>
        <rFont val="宋体"/>
        <charset val="134"/>
      </rPr>
      <t>其他专科医院</t>
    </r>
  </si>
  <si>
    <t xml:space="preserve">         其他专科医院</t>
  </si>
  <si>
    <r>
      <rPr>
        <sz val="9"/>
        <rFont val="宋体"/>
        <charset val="134"/>
      </rPr>
      <t>福利医院</t>
    </r>
  </si>
  <si>
    <t xml:space="preserve">         福利医院</t>
  </si>
  <si>
    <r>
      <rPr>
        <sz val="9"/>
        <rFont val="宋体"/>
        <charset val="134"/>
      </rPr>
      <t>行业医院</t>
    </r>
  </si>
  <si>
    <t xml:space="preserve">         行业医院</t>
  </si>
  <si>
    <r>
      <rPr>
        <sz val="9"/>
        <rFont val="宋体"/>
        <charset val="134"/>
      </rPr>
      <t>处理医疗欠费</t>
    </r>
  </si>
  <si>
    <t xml:space="preserve">         处理医疗欠费</t>
  </si>
  <si>
    <r>
      <rPr>
        <sz val="9"/>
        <rFont val="宋体"/>
        <charset val="134"/>
      </rPr>
      <t>其他公立医院支出</t>
    </r>
  </si>
  <si>
    <t xml:space="preserve">         其他公立医院支出</t>
  </si>
  <si>
    <r>
      <rPr>
        <sz val="9"/>
        <rFont val="宋体"/>
        <charset val="134"/>
      </rPr>
      <t>基层医疗卫生机构</t>
    </r>
  </si>
  <si>
    <t xml:space="preserve">       基层医疗卫生机构</t>
  </si>
  <si>
    <r>
      <rPr>
        <sz val="9"/>
        <rFont val="宋体"/>
        <charset val="134"/>
      </rPr>
      <t>城市社区卫生机构</t>
    </r>
  </si>
  <si>
    <t xml:space="preserve">         城市社区卫生机构</t>
  </si>
  <si>
    <r>
      <rPr>
        <sz val="9"/>
        <rFont val="宋体"/>
        <charset val="134"/>
      </rPr>
      <t>乡镇卫生院</t>
    </r>
  </si>
  <si>
    <t xml:space="preserve">         乡镇卫生院</t>
  </si>
  <si>
    <r>
      <rPr>
        <sz val="9"/>
        <rFont val="宋体"/>
        <charset val="134"/>
      </rPr>
      <t>其他基层医疗卫生机构支出</t>
    </r>
  </si>
  <si>
    <t xml:space="preserve">         其他基层医疗卫生机构支出</t>
  </si>
  <si>
    <r>
      <rPr>
        <sz val="9"/>
        <rFont val="宋体"/>
        <charset val="134"/>
      </rPr>
      <t>公共卫生</t>
    </r>
  </si>
  <si>
    <t xml:space="preserve">       公共卫生</t>
  </si>
  <si>
    <r>
      <rPr>
        <sz val="9"/>
        <rFont val="宋体"/>
        <charset val="134"/>
      </rPr>
      <t>疾病预防控制机构</t>
    </r>
  </si>
  <si>
    <t xml:space="preserve">         疾病预防控制机构</t>
  </si>
  <si>
    <r>
      <rPr>
        <sz val="9"/>
        <rFont val="宋体"/>
        <charset val="134"/>
      </rPr>
      <t>卫生监督机构</t>
    </r>
  </si>
  <si>
    <t xml:space="preserve">         卫生监督机构</t>
  </si>
  <si>
    <r>
      <rPr>
        <sz val="9"/>
        <rFont val="宋体"/>
        <charset val="134"/>
      </rPr>
      <t>妇幼保健机构</t>
    </r>
  </si>
  <si>
    <t xml:space="preserve">         妇幼保健机构</t>
  </si>
  <si>
    <r>
      <rPr>
        <sz val="9"/>
        <rFont val="宋体"/>
        <charset val="134"/>
      </rPr>
      <t>精神卫生机构</t>
    </r>
  </si>
  <si>
    <t xml:space="preserve">         精神卫生机构</t>
  </si>
  <si>
    <r>
      <rPr>
        <sz val="9"/>
        <rFont val="宋体"/>
        <charset val="134"/>
      </rPr>
      <t>应急救治机构</t>
    </r>
  </si>
  <si>
    <t xml:space="preserve">         应急救治机构</t>
  </si>
  <si>
    <r>
      <rPr>
        <sz val="9"/>
        <rFont val="宋体"/>
        <charset val="134"/>
      </rPr>
      <t>采供血机构</t>
    </r>
  </si>
  <si>
    <t xml:space="preserve">         采供血机构</t>
  </si>
  <si>
    <r>
      <rPr>
        <sz val="9"/>
        <rFont val="宋体"/>
        <charset val="134"/>
      </rPr>
      <t>其他专业公共卫生机构</t>
    </r>
  </si>
  <si>
    <t xml:space="preserve">         其他专业公共卫生机构</t>
  </si>
  <si>
    <r>
      <rPr>
        <sz val="9"/>
        <rFont val="宋体"/>
        <charset val="134"/>
      </rPr>
      <t>基本公共卫生服务</t>
    </r>
  </si>
  <si>
    <t xml:space="preserve">         基本公共卫生服务</t>
  </si>
  <si>
    <r>
      <rPr>
        <sz val="9"/>
        <rFont val="宋体"/>
        <charset val="134"/>
      </rPr>
      <t>重大公共卫生专项</t>
    </r>
  </si>
  <si>
    <t xml:space="preserve">         重大公共卫生专项</t>
  </si>
  <si>
    <r>
      <rPr>
        <sz val="9"/>
        <rFont val="宋体"/>
        <charset val="134"/>
      </rPr>
      <t>突发公共卫生事件应急处理</t>
    </r>
  </si>
  <si>
    <t xml:space="preserve">         突发公共卫生事件应急处理</t>
  </si>
  <si>
    <r>
      <rPr>
        <sz val="9"/>
        <rFont val="宋体"/>
        <charset val="134"/>
      </rPr>
      <t>其他公共卫生支出</t>
    </r>
  </si>
  <si>
    <t xml:space="preserve">         其他公共卫生支出</t>
  </si>
  <si>
    <r>
      <rPr>
        <sz val="9"/>
        <rFont val="宋体"/>
        <charset val="134"/>
      </rPr>
      <t>医疗保障</t>
    </r>
  </si>
  <si>
    <t xml:space="preserve">       医疗保障</t>
  </si>
  <si>
    <r>
      <rPr>
        <sz val="9"/>
        <rFont val="宋体"/>
        <charset val="134"/>
      </rPr>
      <t>行政单位医疗</t>
    </r>
  </si>
  <si>
    <t xml:space="preserve">         行政单位医疗</t>
  </si>
  <si>
    <r>
      <rPr>
        <sz val="9"/>
        <rFont val="宋体"/>
        <charset val="134"/>
      </rPr>
      <t>事业单位医疗</t>
    </r>
  </si>
  <si>
    <t xml:space="preserve">         事业单位医疗</t>
  </si>
  <si>
    <r>
      <rPr>
        <sz val="9"/>
        <rFont val="宋体"/>
        <charset val="134"/>
      </rPr>
      <t>公务员医疗补助</t>
    </r>
  </si>
  <si>
    <t xml:space="preserve">         公务员医疗补助</t>
  </si>
  <si>
    <r>
      <rPr>
        <sz val="9"/>
        <rFont val="宋体"/>
        <charset val="134"/>
      </rPr>
      <t>优抚对象医疗补助</t>
    </r>
  </si>
  <si>
    <t xml:space="preserve">         优抚对象医疗补助</t>
  </si>
  <si>
    <r>
      <rPr>
        <sz val="9"/>
        <rFont val="宋体"/>
        <charset val="134"/>
      </rPr>
      <t>新型农村合作医疗</t>
    </r>
  </si>
  <si>
    <t xml:space="preserve">         新型农村合作医疗</t>
  </si>
  <si>
    <r>
      <rPr>
        <sz val="9"/>
        <rFont val="宋体"/>
        <charset val="134"/>
      </rPr>
      <t>城镇居民基本医疗保险</t>
    </r>
  </si>
  <si>
    <t xml:space="preserve">         城镇居民基本医疗保险</t>
  </si>
  <si>
    <r>
      <rPr>
        <sz val="9"/>
        <rFont val="宋体"/>
        <charset val="134"/>
      </rPr>
      <t>城乡医疗救助</t>
    </r>
  </si>
  <si>
    <t xml:space="preserve">         城乡医疗救助</t>
  </si>
  <si>
    <r>
      <rPr>
        <sz val="9"/>
        <rFont val="宋体"/>
        <charset val="134"/>
      </rPr>
      <t>疾病应急救助</t>
    </r>
  </si>
  <si>
    <t xml:space="preserve">         疾病应急救助</t>
  </si>
  <si>
    <r>
      <rPr>
        <sz val="9"/>
        <rFont val="宋体"/>
        <charset val="134"/>
      </rPr>
      <t>其他医疗保障支出</t>
    </r>
  </si>
  <si>
    <t xml:space="preserve">         其他医疗保障支出</t>
  </si>
  <si>
    <r>
      <rPr>
        <sz val="9"/>
        <rFont val="宋体"/>
        <charset val="134"/>
      </rPr>
      <t>中医药</t>
    </r>
  </si>
  <si>
    <t xml:space="preserve">       中医药</t>
  </si>
  <si>
    <r>
      <rPr>
        <sz val="9"/>
        <rFont val="宋体"/>
        <charset val="134"/>
      </rPr>
      <t>中医（民族医）药专项</t>
    </r>
  </si>
  <si>
    <t xml:space="preserve">         中医（民族医）药专项</t>
  </si>
  <si>
    <r>
      <rPr>
        <sz val="9"/>
        <rFont val="宋体"/>
        <charset val="134"/>
      </rPr>
      <t>其他中医药支出</t>
    </r>
  </si>
  <si>
    <t xml:space="preserve">         其他中医药支出</t>
  </si>
  <si>
    <r>
      <rPr>
        <sz val="9"/>
        <rFont val="宋体"/>
        <charset val="134"/>
      </rPr>
      <t>计划生育事务</t>
    </r>
  </si>
  <si>
    <t xml:space="preserve">       计划生育事务</t>
  </si>
  <si>
    <r>
      <rPr>
        <sz val="9"/>
        <rFont val="宋体"/>
        <charset val="134"/>
      </rPr>
      <t>计划生育机构</t>
    </r>
  </si>
  <si>
    <t xml:space="preserve">         计划生育机构</t>
  </si>
  <si>
    <r>
      <rPr>
        <sz val="9"/>
        <rFont val="宋体"/>
        <charset val="134"/>
      </rPr>
      <t>计划生育服务</t>
    </r>
  </si>
  <si>
    <t xml:space="preserve">         计划生育服务</t>
  </si>
  <si>
    <r>
      <rPr>
        <sz val="9"/>
        <rFont val="宋体"/>
        <charset val="134"/>
      </rPr>
      <t>其他计划生育事务支出</t>
    </r>
  </si>
  <si>
    <t xml:space="preserve">         其他计划生育事务支出</t>
  </si>
  <si>
    <r>
      <rPr>
        <sz val="9"/>
        <rFont val="宋体"/>
        <charset val="134"/>
      </rPr>
      <t>食品和药品监督管理事务</t>
    </r>
  </si>
  <si>
    <t xml:space="preserve">       食品和药品监督管理事务</t>
  </si>
  <si>
    <r>
      <rPr>
        <sz val="9"/>
        <rFont val="宋体"/>
        <charset val="134"/>
      </rPr>
      <t>药品事务</t>
    </r>
  </si>
  <si>
    <t xml:space="preserve">         药品事务</t>
  </si>
  <si>
    <r>
      <rPr>
        <sz val="9"/>
        <rFont val="宋体"/>
        <charset val="134"/>
      </rPr>
      <t>化妆品事务</t>
    </r>
  </si>
  <si>
    <t xml:space="preserve">         化妆品事务</t>
  </si>
  <si>
    <r>
      <rPr>
        <sz val="9"/>
        <rFont val="宋体"/>
        <charset val="134"/>
      </rPr>
      <t>医疗器械事务</t>
    </r>
  </si>
  <si>
    <t xml:space="preserve">         医疗器械事务</t>
  </si>
  <si>
    <r>
      <rPr>
        <sz val="9"/>
        <rFont val="宋体"/>
        <charset val="134"/>
      </rPr>
      <t>食品安全事务</t>
    </r>
  </si>
  <si>
    <t xml:space="preserve">         食品安全事务</t>
  </si>
  <si>
    <r>
      <rPr>
        <sz val="9"/>
        <rFont val="宋体"/>
        <charset val="134"/>
      </rPr>
      <t>其他食品和药品监督管理事务支出</t>
    </r>
  </si>
  <si>
    <t xml:space="preserve">         其他食品和药品监督管理事务支出</t>
  </si>
  <si>
    <t>行政事业单位医疗</t>
  </si>
  <si>
    <t xml:space="preserve">       行政事业单位医疗</t>
  </si>
  <si>
    <t>行政单位医疗</t>
  </si>
  <si>
    <t>事业单位医疗</t>
  </si>
  <si>
    <t>公务员医疗补助</t>
  </si>
  <si>
    <t>其他行政事业单位医疗支出</t>
  </si>
  <si>
    <t xml:space="preserve">         其他行政事业单位医疗支出</t>
  </si>
  <si>
    <t>财政对基本医疗保险基金的补助</t>
  </si>
  <si>
    <t xml:space="preserve">       财政对基本医疗保险基金的补助</t>
  </si>
  <si>
    <t>财政对城镇职工基本医疗保险基金的补助</t>
  </si>
  <si>
    <t xml:space="preserve">         财政对城镇职工基本医疗保险基金的补助</t>
  </si>
  <si>
    <t>财政对城乡居民基本医疗保险基金的补助</t>
  </si>
  <si>
    <t xml:space="preserve">         财政对城乡居民基本医疗保险基金的补助</t>
  </si>
  <si>
    <t>财政对新型农村合作医疗基金的补助</t>
  </si>
  <si>
    <t xml:space="preserve">         财政对新型农村合作医疗基金的补助</t>
  </si>
  <si>
    <t>财政对城镇居民基本医疗保险基金的补助</t>
  </si>
  <si>
    <t xml:space="preserve">         财政对城镇居民基本医疗保险基金的补助</t>
  </si>
  <si>
    <t>财政对其他基本医疗保险基金的补助</t>
  </si>
  <si>
    <t xml:space="preserve">         财政对其他基本医疗保险基金的补助</t>
  </si>
  <si>
    <t>医疗救助</t>
  </si>
  <si>
    <t xml:space="preserve">       医疗救助</t>
  </si>
  <si>
    <t>城乡医疗救助</t>
  </si>
  <si>
    <t>疾病应急救助</t>
  </si>
  <si>
    <t>其他医疗救助支出</t>
  </si>
  <si>
    <t xml:space="preserve">         其他医疗救助支出</t>
  </si>
  <si>
    <t>优抚对象医疗</t>
  </si>
  <si>
    <t xml:space="preserve">       优抚对象医疗</t>
  </si>
  <si>
    <t>优抚对象医疗补助</t>
  </si>
  <si>
    <t>其他优抚对象医疗支出</t>
  </si>
  <si>
    <t xml:space="preserve">         其他优抚对象医疗支出</t>
  </si>
  <si>
    <r>
      <rPr>
        <sz val="9"/>
        <rFont val="宋体"/>
        <charset val="134"/>
      </rPr>
      <t>其他医疗卫生与计划生育支出</t>
    </r>
  </si>
  <si>
    <t xml:space="preserve">       其他医疗卫生与计划生育支出</t>
  </si>
  <si>
    <t xml:space="preserve">           其他医疗卫生与计划生育支出</t>
  </si>
  <si>
    <t>211</t>
  </si>
  <si>
    <r>
      <rPr>
        <b/>
        <sz val="9"/>
        <rFont val="宋体"/>
        <charset val="134"/>
      </rPr>
      <t>节能环保支出</t>
    </r>
  </si>
  <si>
    <t xml:space="preserve">   十、节能环保支出</t>
  </si>
  <si>
    <r>
      <rPr>
        <sz val="9"/>
        <rFont val="宋体"/>
        <charset val="134"/>
      </rPr>
      <t>环境保护管理事务</t>
    </r>
  </si>
  <si>
    <t xml:space="preserve">       环境保护管理事务</t>
  </si>
  <si>
    <r>
      <rPr>
        <sz val="9"/>
        <rFont val="宋体"/>
        <charset val="134"/>
      </rPr>
      <t>环境保护宣传</t>
    </r>
  </si>
  <si>
    <t xml:space="preserve">         环境保护宣传</t>
  </si>
  <si>
    <r>
      <rPr>
        <sz val="9"/>
        <rFont val="宋体"/>
        <charset val="134"/>
      </rPr>
      <t>环境保护法规、规划及标准</t>
    </r>
  </si>
  <si>
    <t xml:space="preserve">         环境保护法规、规划及标准</t>
  </si>
  <si>
    <r>
      <rPr>
        <sz val="9"/>
        <rFont val="宋体"/>
        <charset val="134"/>
      </rPr>
      <t>环境国际合作及履约</t>
    </r>
  </si>
  <si>
    <t xml:space="preserve">         环境国际合作及履约</t>
  </si>
  <si>
    <r>
      <rPr>
        <sz val="9"/>
        <rFont val="宋体"/>
        <charset val="134"/>
      </rPr>
      <t>环境保护行政许可</t>
    </r>
  </si>
  <si>
    <t xml:space="preserve">         环境保护行政许可</t>
  </si>
  <si>
    <r>
      <rPr>
        <sz val="9"/>
        <rFont val="宋体"/>
        <charset val="134"/>
      </rPr>
      <t>其他环境保护管理事务支出</t>
    </r>
  </si>
  <si>
    <t xml:space="preserve">         其他环境保护管理事务支出</t>
  </si>
  <si>
    <r>
      <rPr>
        <sz val="9"/>
        <rFont val="宋体"/>
        <charset val="134"/>
      </rPr>
      <t>环境监测与监察</t>
    </r>
  </si>
  <si>
    <t xml:space="preserve">       环境监测与监察</t>
  </si>
  <si>
    <r>
      <rPr>
        <sz val="9"/>
        <rFont val="宋体"/>
        <charset val="134"/>
      </rPr>
      <t>建设项目环评审查与监督</t>
    </r>
  </si>
  <si>
    <t xml:space="preserve">         建设项目环评审查与监督</t>
  </si>
  <si>
    <r>
      <rPr>
        <sz val="9"/>
        <rFont val="宋体"/>
        <charset val="134"/>
      </rPr>
      <t>核与辐射安全监督</t>
    </r>
  </si>
  <si>
    <t xml:space="preserve">         核与辐射安全监督</t>
  </si>
  <si>
    <r>
      <rPr>
        <sz val="9"/>
        <rFont val="宋体"/>
        <charset val="134"/>
      </rPr>
      <t>其他环境监测与监察支出</t>
    </r>
  </si>
  <si>
    <t xml:space="preserve">         其他环境监测与监察支出</t>
  </si>
  <si>
    <r>
      <rPr>
        <sz val="9"/>
        <rFont val="宋体"/>
        <charset val="134"/>
      </rPr>
      <t>污染防治</t>
    </r>
  </si>
  <si>
    <t xml:space="preserve">       污染防治</t>
  </si>
  <si>
    <r>
      <rPr>
        <sz val="9"/>
        <rFont val="宋体"/>
        <charset val="134"/>
      </rPr>
      <t>大气</t>
    </r>
  </si>
  <si>
    <t xml:space="preserve">         大气</t>
  </si>
  <si>
    <r>
      <rPr>
        <sz val="9"/>
        <rFont val="宋体"/>
        <charset val="134"/>
      </rPr>
      <t>水体</t>
    </r>
  </si>
  <si>
    <t xml:space="preserve">         水体</t>
  </si>
  <si>
    <r>
      <rPr>
        <sz val="9"/>
        <rFont val="宋体"/>
        <charset val="134"/>
      </rPr>
      <t>噪声</t>
    </r>
  </si>
  <si>
    <t xml:space="preserve">         噪声</t>
  </si>
  <si>
    <r>
      <rPr>
        <sz val="9"/>
        <rFont val="宋体"/>
        <charset val="134"/>
      </rPr>
      <t>固体废弃物与化学品</t>
    </r>
  </si>
  <si>
    <t xml:space="preserve">         固体废弃物与化学品</t>
  </si>
  <si>
    <r>
      <rPr>
        <sz val="9"/>
        <rFont val="宋体"/>
        <charset val="134"/>
      </rPr>
      <t>放射源和放射性废物监管</t>
    </r>
  </si>
  <si>
    <t xml:space="preserve">         放射源和放射性废物监管</t>
  </si>
  <si>
    <r>
      <rPr>
        <sz val="9"/>
        <rFont val="宋体"/>
        <charset val="134"/>
      </rPr>
      <t>辐射</t>
    </r>
  </si>
  <si>
    <t xml:space="preserve">         辐射</t>
  </si>
  <si>
    <r>
      <rPr>
        <sz val="9"/>
        <rFont val="宋体"/>
        <charset val="134"/>
      </rPr>
      <t>排污费安排的支出</t>
    </r>
  </si>
  <si>
    <t xml:space="preserve">         排污费安排的支出</t>
  </si>
  <si>
    <r>
      <rPr>
        <sz val="9"/>
        <rFont val="宋体"/>
        <charset val="134"/>
      </rPr>
      <t>其他污染防治支出</t>
    </r>
  </si>
  <si>
    <t xml:space="preserve">         其他污染防治支出</t>
  </si>
  <si>
    <r>
      <rPr>
        <sz val="9"/>
        <rFont val="宋体"/>
        <charset val="134"/>
      </rPr>
      <t>自然生态保护</t>
    </r>
  </si>
  <si>
    <t xml:space="preserve">       自然生态保护</t>
  </si>
  <si>
    <r>
      <rPr>
        <sz val="9"/>
        <rFont val="宋体"/>
        <charset val="134"/>
      </rPr>
      <t>生态保护</t>
    </r>
  </si>
  <si>
    <t xml:space="preserve">         生态保护</t>
  </si>
  <si>
    <r>
      <rPr>
        <sz val="9"/>
        <rFont val="宋体"/>
        <charset val="134"/>
      </rPr>
      <t>农村环境保护</t>
    </r>
  </si>
  <si>
    <t xml:space="preserve">         农村环境保护</t>
  </si>
  <si>
    <r>
      <rPr>
        <sz val="9"/>
        <rFont val="宋体"/>
        <charset val="134"/>
      </rPr>
      <t>自然保护区</t>
    </r>
  </si>
  <si>
    <t xml:space="preserve">         自然保护区</t>
  </si>
  <si>
    <r>
      <rPr>
        <sz val="9"/>
        <rFont val="宋体"/>
        <charset val="134"/>
      </rPr>
      <t>生物及物种资源保护</t>
    </r>
  </si>
  <si>
    <t xml:space="preserve">         生物及物种资源保护</t>
  </si>
  <si>
    <r>
      <rPr>
        <sz val="9"/>
        <rFont val="宋体"/>
        <charset val="134"/>
      </rPr>
      <t>其他自然生态保护支出</t>
    </r>
  </si>
  <si>
    <t xml:space="preserve">         其他自然生态保护支出</t>
  </si>
  <si>
    <r>
      <rPr>
        <sz val="9"/>
        <rFont val="宋体"/>
        <charset val="134"/>
      </rPr>
      <t>天然林保护</t>
    </r>
  </si>
  <si>
    <t xml:space="preserve">       天然林保护</t>
  </si>
  <si>
    <r>
      <rPr>
        <sz val="9"/>
        <rFont val="宋体"/>
        <charset val="134"/>
      </rPr>
      <t>森林管护</t>
    </r>
  </si>
  <si>
    <t xml:space="preserve">         森林管护</t>
  </si>
  <si>
    <r>
      <rPr>
        <sz val="9"/>
        <rFont val="宋体"/>
        <charset val="134"/>
      </rPr>
      <t>社会保险补助</t>
    </r>
  </si>
  <si>
    <t xml:space="preserve">         社会保险补助</t>
  </si>
  <si>
    <r>
      <rPr>
        <sz val="9"/>
        <rFont val="宋体"/>
        <charset val="134"/>
      </rPr>
      <t>政策性社会性支出补助</t>
    </r>
  </si>
  <si>
    <t xml:space="preserve">         政策性社会性支出补助</t>
  </si>
  <si>
    <r>
      <rPr>
        <sz val="9"/>
        <rFont val="宋体"/>
        <charset val="134"/>
      </rPr>
      <t>天然林保护工程建设</t>
    </r>
  </si>
  <si>
    <t xml:space="preserve">         天然林保护工程建设</t>
  </si>
  <si>
    <r>
      <rPr>
        <sz val="9"/>
        <rFont val="宋体"/>
        <charset val="134"/>
      </rPr>
      <t>其他天然林保护支出</t>
    </r>
  </si>
  <si>
    <t xml:space="preserve">         其他天然林保护支出</t>
  </si>
  <si>
    <r>
      <rPr>
        <sz val="9"/>
        <rFont val="宋体"/>
        <charset val="134"/>
      </rPr>
      <t>退耕还林</t>
    </r>
  </si>
  <si>
    <t xml:space="preserve">       退耕还林</t>
  </si>
  <si>
    <r>
      <rPr>
        <sz val="9"/>
        <rFont val="宋体"/>
        <charset val="134"/>
      </rPr>
      <t>退耕现金</t>
    </r>
  </si>
  <si>
    <t xml:space="preserve">         退耕现金</t>
  </si>
  <si>
    <r>
      <rPr>
        <sz val="9"/>
        <rFont val="宋体"/>
        <charset val="134"/>
      </rPr>
      <t>退耕还林粮食折现补贴</t>
    </r>
  </si>
  <si>
    <t xml:space="preserve">         退耕还林粮食折现补贴</t>
  </si>
  <si>
    <r>
      <rPr>
        <sz val="9"/>
        <rFont val="宋体"/>
        <charset val="134"/>
      </rPr>
      <t>退耕还林粮食费用补贴</t>
    </r>
  </si>
  <si>
    <t xml:space="preserve">         退耕还林粮食费用补贴</t>
  </si>
  <si>
    <r>
      <rPr>
        <sz val="9"/>
        <rFont val="宋体"/>
        <charset val="134"/>
      </rPr>
      <t>退耕还林工程建设</t>
    </r>
  </si>
  <si>
    <t xml:space="preserve">         退耕还林工程建设</t>
  </si>
  <si>
    <r>
      <rPr>
        <sz val="9"/>
        <rFont val="宋体"/>
        <charset val="134"/>
      </rPr>
      <t>其他退耕还林支出</t>
    </r>
  </si>
  <si>
    <t xml:space="preserve">         其他退耕还林支出</t>
  </si>
  <si>
    <r>
      <rPr>
        <sz val="9"/>
        <rFont val="宋体"/>
        <charset val="134"/>
      </rPr>
      <t>风沙荒漠治理</t>
    </r>
  </si>
  <si>
    <t xml:space="preserve">       风沙荒漠治理</t>
  </si>
  <si>
    <r>
      <rPr>
        <sz val="9"/>
        <rFont val="宋体"/>
        <charset val="134"/>
      </rPr>
      <t>京津风沙源治理工程建设</t>
    </r>
  </si>
  <si>
    <t xml:space="preserve">         京津风沙源治理工程建设</t>
  </si>
  <si>
    <r>
      <rPr>
        <sz val="9"/>
        <rFont val="宋体"/>
        <charset val="134"/>
      </rPr>
      <t>其他风沙荒漠治理支出</t>
    </r>
  </si>
  <si>
    <t xml:space="preserve">         其他风沙荒漠治理支出</t>
  </si>
  <si>
    <r>
      <rPr>
        <sz val="9"/>
        <rFont val="宋体"/>
        <charset val="134"/>
      </rPr>
      <t>退牧还草</t>
    </r>
  </si>
  <si>
    <t xml:space="preserve">       退牧还草</t>
  </si>
  <si>
    <r>
      <rPr>
        <sz val="9"/>
        <rFont val="宋体"/>
        <charset val="134"/>
      </rPr>
      <t>退牧还草工程建设</t>
    </r>
  </si>
  <si>
    <t xml:space="preserve">         退牧还草工程建设</t>
  </si>
  <si>
    <r>
      <rPr>
        <sz val="9"/>
        <rFont val="宋体"/>
        <charset val="134"/>
      </rPr>
      <t>其他退牧还草支出</t>
    </r>
  </si>
  <si>
    <t xml:space="preserve">         其他退牧还草支出</t>
  </si>
  <si>
    <r>
      <rPr>
        <sz val="9"/>
        <rFont val="宋体"/>
        <charset val="134"/>
      </rPr>
      <t>已垦草原退耕还草</t>
    </r>
  </si>
  <si>
    <t xml:space="preserve">       已垦草原退耕还草</t>
  </si>
  <si>
    <r>
      <rPr>
        <sz val="9"/>
        <rFont val="宋体"/>
        <charset val="134"/>
      </rPr>
      <t>能源节约利用</t>
    </r>
  </si>
  <si>
    <t xml:space="preserve">       能源节约利用</t>
  </si>
  <si>
    <r>
      <rPr>
        <sz val="9"/>
        <rFont val="宋体"/>
        <charset val="134"/>
      </rPr>
      <t>污染减排</t>
    </r>
  </si>
  <si>
    <t xml:space="preserve">       污染减排</t>
  </si>
  <si>
    <r>
      <rPr>
        <sz val="9"/>
        <rFont val="宋体"/>
        <charset val="134"/>
      </rPr>
      <t>环境监测与信息</t>
    </r>
  </si>
  <si>
    <t xml:space="preserve">         环境监测与信息</t>
  </si>
  <si>
    <r>
      <rPr>
        <sz val="9"/>
        <rFont val="宋体"/>
        <charset val="134"/>
      </rPr>
      <t>环境执法监察</t>
    </r>
  </si>
  <si>
    <t xml:space="preserve">         环境执法监察</t>
  </si>
  <si>
    <r>
      <rPr>
        <sz val="9"/>
        <rFont val="宋体"/>
        <charset val="134"/>
      </rPr>
      <t>减排专项支出</t>
    </r>
  </si>
  <si>
    <t xml:space="preserve">         减排专项支出</t>
  </si>
  <si>
    <r>
      <rPr>
        <sz val="9"/>
        <rFont val="宋体"/>
        <charset val="134"/>
      </rPr>
      <t>清洁生产专项支出</t>
    </r>
  </si>
  <si>
    <t xml:space="preserve">         清洁生产专项支出</t>
  </si>
  <si>
    <r>
      <rPr>
        <sz val="9"/>
        <rFont val="宋体"/>
        <charset val="134"/>
      </rPr>
      <t>其他污染减排支出</t>
    </r>
  </si>
  <si>
    <t xml:space="preserve">         其他污染减排支出</t>
  </si>
  <si>
    <r>
      <rPr>
        <sz val="9"/>
        <rFont val="宋体"/>
        <charset val="134"/>
      </rPr>
      <t>可再生能源</t>
    </r>
  </si>
  <si>
    <t xml:space="preserve">       可再生能源</t>
  </si>
  <si>
    <r>
      <rPr>
        <sz val="9"/>
        <rFont val="宋体"/>
        <charset val="134"/>
      </rPr>
      <t>循环经济</t>
    </r>
  </si>
  <si>
    <t xml:space="preserve">       循环经济</t>
  </si>
  <si>
    <r>
      <rPr>
        <sz val="9"/>
        <rFont val="宋体"/>
        <charset val="134"/>
      </rPr>
      <t>能源管理事务</t>
    </r>
  </si>
  <si>
    <t xml:space="preserve">       能源管理事务</t>
  </si>
  <si>
    <r>
      <rPr>
        <sz val="9"/>
        <rFont val="宋体"/>
        <charset val="134"/>
      </rPr>
      <t>能源预测预警</t>
    </r>
  </si>
  <si>
    <t xml:space="preserve">         能源预测预警</t>
  </si>
  <si>
    <t>能源战略规划与实施</t>
  </si>
  <si>
    <t xml:space="preserve">         能源战略规划与实施</t>
  </si>
  <si>
    <r>
      <rPr>
        <sz val="9"/>
        <rFont val="宋体"/>
        <charset val="134"/>
      </rPr>
      <t>能源科技装备</t>
    </r>
  </si>
  <si>
    <t xml:space="preserve">         能源科技装备</t>
  </si>
  <si>
    <r>
      <rPr>
        <sz val="9"/>
        <rFont val="宋体"/>
        <charset val="134"/>
      </rPr>
      <t>能源行业管理</t>
    </r>
  </si>
  <si>
    <t xml:space="preserve">         能源行业管理</t>
  </si>
  <si>
    <r>
      <rPr>
        <sz val="9"/>
        <rFont val="宋体"/>
        <charset val="134"/>
      </rPr>
      <t>能源管理</t>
    </r>
  </si>
  <si>
    <t xml:space="preserve">         能源管理</t>
  </si>
  <si>
    <r>
      <rPr>
        <sz val="9"/>
        <rFont val="宋体"/>
        <charset val="134"/>
      </rPr>
      <t>石油储备发展管理</t>
    </r>
  </si>
  <si>
    <t xml:space="preserve">         石油储备发展管理</t>
  </si>
  <si>
    <r>
      <rPr>
        <sz val="9"/>
        <rFont val="宋体"/>
        <charset val="134"/>
      </rPr>
      <t>能源调查</t>
    </r>
  </si>
  <si>
    <t xml:space="preserve">         能源调查</t>
  </si>
  <si>
    <r>
      <rPr>
        <sz val="9"/>
        <rFont val="宋体"/>
        <charset val="134"/>
      </rPr>
      <t>农村电网建设</t>
    </r>
  </si>
  <si>
    <t xml:space="preserve">         农村电网建设</t>
  </si>
  <si>
    <r>
      <rPr>
        <sz val="9"/>
        <rFont val="宋体"/>
        <charset val="134"/>
      </rPr>
      <t>其他能源管理事务支出</t>
    </r>
  </si>
  <si>
    <t xml:space="preserve">         其他能源管理事务支出</t>
  </si>
  <si>
    <r>
      <rPr>
        <sz val="9"/>
        <rFont val="宋体"/>
        <charset val="134"/>
      </rPr>
      <t>其他节能环保支出</t>
    </r>
  </si>
  <si>
    <t xml:space="preserve">       其他节能环保支出</t>
  </si>
  <si>
    <t>212</t>
  </si>
  <si>
    <r>
      <rPr>
        <b/>
        <sz val="9"/>
        <rFont val="宋体"/>
        <charset val="134"/>
      </rPr>
      <t>城乡社区支出</t>
    </r>
  </si>
  <si>
    <t xml:space="preserve">   十一、城乡社区支出</t>
  </si>
  <si>
    <r>
      <rPr>
        <sz val="9"/>
        <rFont val="宋体"/>
        <charset val="134"/>
      </rPr>
      <t>城乡社区管理事务</t>
    </r>
  </si>
  <si>
    <t xml:space="preserve">         城乡社区管理事务</t>
  </si>
  <si>
    <t xml:space="preserve">           行政运行</t>
  </si>
  <si>
    <t xml:space="preserve">           一般行政管理事务</t>
  </si>
  <si>
    <t xml:space="preserve">           机关服务</t>
  </si>
  <si>
    <r>
      <rPr>
        <sz val="9"/>
        <rFont val="宋体"/>
        <charset val="134"/>
      </rPr>
      <t>城管执法</t>
    </r>
  </si>
  <si>
    <t xml:space="preserve">           城管执法</t>
  </si>
  <si>
    <r>
      <rPr>
        <sz val="9"/>
        <rFont val="宋体"/>
        <charset val="134"/>
      </rPr>
      <t>工程建设标准规范编制与监管</t>
    </r>
  </si>
  <si>
    <t xml:space="preserve">           工程建设标准规范编制与监管</t>
  </si>
  <si>
    <r>
      <rPr>
        <sz val="9"/>
        <rFont val="宋体"/>
        <charset val="134"/>
      </rPr>
      <t>工程建设管理</t>
    </r>
  </si>
  <si>
    <t xml:space="preserve">           工程建设管理</t>
  </si>
  <si>
    <r>
      <rPr>
        <sz val="9"/>
        <rFont val="宋体"/>
        <charset val="134"/>
      </rPr>
      <t>市政公用行业市场监管</t>
    </r>
  </si>
  <si>
    <t xml:space="preserve">           市政公用行业市场监管</t>
  </si>
  <si>
    <r>
      <rPr>
        <sz val="9"/>
        <rFont val="宋体"/>
        <charset val="134"/>
      </rPr>
      <t>国家重点风景区规划与保护</t>
    </r>
  </si>
  <si>
    <t xml:space="preserve">           国家重点风景区规划与保护</t>
  </si>
  <si>
    <r>
      <rPr>
        <sz val="9"/>
        <rFont val="宋体"/>
        <charset val="134"/>
      </rPr>
      <t>住宅建设与房地产市场监管</t>
    </r>
  </si>
  <si>
    <t xml:space="preserve">           住宅建设与房地产市场监管</t>
  </si>
  <si>
    <r>
      <rPr>
        <sz val="9"/>
        <rFont val="宋体"/>
        <charset val="134"/>
      </rPr>
      <t>执业资格注册、资质审查</t>
    </r>
  </si>
  <si>
    <t xml:space="preserve">           执业资格注册、资质审查</t>
  </si>
  <si>
    <r>
      <rPr>
        <sz val="9"/>
        <rFont val="宋体"/>
        <charset val="134"/>
      </rPr>
      <t>其他城乡社区管理事务支出</t>
    </r>
  </si>
  <si>
    <t xml:space="preserve">           其他城乡社区管理事务支出</t>
  </si>
  <si>
    <r>
      <rPr>
        <sz val="9"/>
        <rFont val="宋体"/>
        <charset val="134"/>
      </rPr>
      <t>城乡社区规划与管理</t>
    </r>
  </si>
  <si>
    <t xml:space="preserve">         城乡社区规划与管理</t>
  </si>
  <si>
    <r>
      <rPr>
        <sz val="9"/>
        <rFont val="宋体"/>
        <charset val="134"/>
      </rPr>
      <t>城乡社区公共设施</t>
    </r>
  </si>
  <si>
    <t xml:space="preserve">         城乡社区公共设施</t>
  </si>
  <si>
    <r>
      <rPr>
        <sz val="9"/>
        <rFont val="宋体"/>
        <charset val="134"/>
      </rPr>
      <t>小城镇基础设施建设</t>
    </r>
  </si>
  <si>
    <t xml:space="preserve">           小城镇基础设施建设</t>
  </si>
  <si>
    <r>
      <rPr>
        <sz val="9"/>
        <rFont val="宋体"/>
        <charset val="134"/>
      </rPr>
      <t>其他城乡社区公共设施支出</t>
    </r>
  </si>
  <si>
    <t xml:space="preserve">           其他城乡社区公共设施支出</t>
  </si>
  <si>
    <r>
      <rPr>
        <sz val="9"/>
        <rFont val="宋体"/>
        <charset val="134"/>
      </rPr>
      <t>城乡社区环境卫生</t>
    </r>
  </si>
  <si>
    <t xml:space="preserve">         城乡社区环境卫生</t>
  </si>
  <si>
    <r>
      <rPr>
        <sz val="9"/>
        <rFont val="宋体"/>
        <charset val="134"/>
      </rPr>
      <t>建设市场管理与监督</t>
    </r>
  </si>
  <si>
    <t xml:space="preserve">         建设市场管理与监督</t>
  </si>
  <si>
    <r>
      <rPr>
        <sz val="9"/>
        <rFont val="宋体"/>
        <charset val="134"/>
      </rPr>
      <t>其他城乡社区支出</t>
    </r>
  </si>
  <si>
    <t xml:space="preserve">         其他城乡社区支出</t>
  </si>
  <si>
    <t>213</t>
  </si>
  <si>
    <r>
      <rPr>
        <b/>
        <sz val="9"/>
        <rFont val="宋体"/>
        <charset val="134"/>
      </rPr>
      <t>农林水支出</t>
    </r>
  </si>
  <si>
    <t xml:space="preserve">   十二、农林水支出</t>
  </si>
  <si>
    <r>
      <rPr>
        <sz val="9"/>
        <rFont val="宋体"/>
        <charset val="134"/>
      </rPr>
      <t>农业</t>
    </r>
  </si>
  <si>
    <t xml:space="preserve">         农业</t>
  </si>
  <si>
    <t xml:space="preserve">           事业运行</t>
  </si>
  <si>
    <r>
      <rPr>
        <sz val="9"/>
        <rFont val="宋体"/>
        <charset val="134"/>
      </rPr>
      <t>农垦运行</t>
    </r>
  </si>
  <si>
    <t xml:space="preserve">           农垦运行</t>
  </si>
  <si>
    <r>
      <rPr>
        <sz val="9"/>
        <rFont val="宋体"/>
        <charset val="134"/>
      </rPr>
      <t>科技转化与推广服务</t>
    </r>
  </si>
  <si>
    <t xml:space="preserve">           科技转化与推广服务</t>
  </si>
  <si>
    <r>
      <rPr>
        <sz val="9"/>
        <rFont val="宋体"/>
        <charset val="134"/>
      </rPr>
      <t>病虫害控制</t>
    </r>
  </si>
  <si>
    <t xml:space="preserve">           病虫害控制</t>
  </si>
  <si>
    <r>
      <rPr>
        <sz val="9"/>
        <rFont val="宋体"/>
        <charset val="134"/>
      </rPr>
      <t>农产品质量安全</t>
    </r>
  </si>
  <si>
    <t xml:space="preserve">           农产品质量安全</t>
  </si>
  <si>
    <r>
      <rPr>
        <sz val="9"/>
        <rFont val="宋体"/>
        <charset val="134"/>
      </rPr>
      <t>执法监管</t>
    </r>
  </si>
  <si>
    <t xml:space="preserve">           执法监管</t>
  </si>
  <si>
    <r>
      <rPr>
        <sz val="9"/>
        <rFont val="宋体"/>
        <charset val="134"/>
      </rPr>
      <t>统计监测与信息服务</t>
    </r>
  </si>
  <si>
    <t xml:space="preserve">           统计监测与信息服务</t>
  </si>
  <si>
    <r>
      <rPr>
        <sz val="9"/>
        <rFont val="宋体"/>
        <charset val="134"/>
      </rPr>
      <t>农业行业业务管理</t>
    </r>
  </si>
  <si>
    <t xml:space="preserve">           农业行业业务管理</t>
  </si>
  <si>
    <r>
      <rPr>
        <sz val="9"/>
        <rFont val="宋体"/>
        <charset val="134"/>
      </rPr>
      <t>对外交流与合作</t>
    </r>
  </si>
  <si>
    <t xml:space="preserve">           对外交流与合作</t>
  </si>
  <si>
    <r>
      <rPr>
        <sz val="9"/>
        <rFont val="宋体"/>
        <charset val="134"/>
      </rPr>
      <t>防灾救灾</t>
    </r>
  </si>
  <si>
    <t xml:space="preserve">           防灾救灾</t>
  </si>
  <si>
    <r>
      <rPr>
        <sz val="9"/>
        <rFont val="宋体"/>
        <charset val="134"/>
      </rPr>
      <t>稳定农民收入补贴</t>
    </r>
  </si>
  <si>
    <t xml:space="preserve">           稳定农民收入补贴</t>
  </si>
  <si>
    <r>
      <rPr>
        <sz val="9"/>
        <rFont val="宋体"/>
        <charset val="134"/>
      </rPr>
      <t>农业结构调整补贴</t>
    </r>
  </si>
  <si>
    <t xml:space="preserve">           农业结构调整补贴</t>
  </si>
  <si>
    <t>22</t>
  </si>
  <si>
    <r>
      <rPr>
        <sz val="9"/>
        <rFont val="宋体"/>
        <charset val="134"/>
      </rPr>
      <t>农业生产支持补贴</t>
    </r>
  </si>
  <si>
    <t xml:space="preserve">           农业生产支持补贴</t>
  </si>
  <si>
    <r>
      <rPr>
        <sz val="9"/>
        <rFont val="宋体"/>
        <charset val="134"/>
      </rPr>
      <t>农业组织化与产业化经营</t>
    </r>
  </si>
  <si>
    <t xml:space="preserve">           农业组织化与产业化经营</t>
  </si>
  <si>
    <r>
      <rPr>
        <sz val="9"/>
        <rFont val="宋体"/>
        <charset val="134"/>
      </rPr>
      <t>农产品加工与促销</t>
    </r>
  </si>
  <si>
    <t xml:space="preserve">           农产品加工与促销</t>
  </si>
  <si>
    <r>
      <rPr>
        <sz val="9"/>
        <rFont val="宋体"/>
        <charset val="134"/>
      </rPr>
      <t>农村公益事业</t>
    </r>
  </si>
  <si>
    <t xml:space="preserve">           农村公益事业</t>
  </si>
  <si>
    <r>
      <rPr>
        <sz val="9"/>
        <rFont val="宋体"/>
        <charset val="134"/>
      </rPr>
      <t>综合财力补助</t>
    </r>
  </si>
  <si>
    <t xml:space="preserve">           综合财力补助</t>
  </si>
  <si>
    <r>
      <rPr>
        <sz val="9"/>
        <rFont val="宋体"/>
        <charset val="134"/>
      </rPr>
      <t>农业资源保护修复与利用</t>
    </r>
  </si>
  <si>
    <t xml:space="preserve">           农业资源保护修复与利用</t>
  </si>
  <si>
    <t>42</t>
  </si>
  <si>
    <r>
      <rPr>
        <sz val="9"/>
        <rFont val="宋体"/>
        <charset val="134"/>
      </rPr>
      <t>农村道路建设</t>
    </r>
  </si>
  <si>
    <t xml:space="preserve">           农村道路建设</t>
  </si>
  <si>
    <t>48</t>
  </si>
  <si>
    <r>
      <rPr>
        <sz val="9"/>
        <rFont val="宋体"/>
        <charset val="134"/>
      </rPr>
      <t>成品油价格改革对渔业的补贴</t>
    </r>
  </si>
  <si>
    <t xml:space="preserve">           成品油价格改革对渔业的补贴</t>
  </si>
  <si>
    <t>52</t>
  </si>
  <si>
    <r>
      <rPr>
        <sz val="9"/>
        <rFont val="宋体"/>
        <charset val="134"/>
      </rPr>
      <t>对高校毕业生到基层任职补助</t>
    </r>
  </si>
  <si>
    <t xml:space="preserve">           对高校毕业生到基层任职补助</t>
  </si>
  <si>
    <t>53</t>
  </si>
  <si>
    <r>
      <rPr>
        <sz val="9"/>
        <rFont val="宋体"/>
        <charset val="134"/>
      </rPr>
      <t>草原植被恢复费安排的支出</t>
    </r>
  </si>
  <si>
    <t xml:space="preserve">           草原植被恢复费安排的支出</t>
  </si>
  <si>
    <r>
      <rPr>
        <sz val="9"/>
        <rFont val="宋体"/>
        <charset val="134"/>
      </rPr>
      <t>其他农业支出</t>
    </r>
  </si>
  <si>
    <t xml:space="preserve">           其他农业支出</t>
  </si>
  <si>
    <r>
      <rPr>
        <sz val="9"/>
        <rFont val="宋体"/>
        <charset val="134"/>
      </rPr>
      <t>林业</t>
    </r>
  </si>
  <si>
    <t xml:space="preserve">         林业</t>
  </si>
  <si>
    <r>
      <rPr>
        <sz val="9"/>
        <rFont val="宋体"/>
        <charset val="134"/>
      </rPr>
      <t>林业事业机构</t>
    </r>
  </si>
  <si>
    <t xml:space="preserve">           林业事业机构</t>
  </si>
  <si>
    <r>
      <rPr>
        <sz val="9"/>
        <rFont val="宋体"/>
        <charset val="134"/>
      </rPr>
      <t>森林培育</t>
    </r>
  </si>
  <si>
    <t xml:space="preserve">           森林培育</t>
  </si>
  <si>
    <r>
      <rPr>
        <sz val="9"/>
        <rFont val="宋体"/>
        <charset val="134"/>
      </rPr>
      <t>林业技术推广</t>
    </r>
  </si>
  <si>
    <t xml:space="preserve">           林业技术推广</t>
  </si>
  <si>
    <r>
      <rPr>
        <sz val="9"/>
        <rFont val="宋体"/>
        <charset val="134"/>
      </rPr>
      <t>森林资源管理</t>
    </r>
  </si>
  <si>
    <t xml:space="preserve">           森林资源管理</t>
  </si>
  <si>
    <r>
      <rPr>
        <sz val="9"/>
        <rFont val="宋体"/>
        <charset val="134"/>
      </rPr>
      <t>森林资源监测</t>
    </r>
  </si>
  <si>
    <t xml:space="preserve">           森林资源监测</t>
  </si>
  <si>
    <r>
      <rPr>
        <sz val="9"/>
        <rFont val="宋体"/>
        <charset val="134"/>
      </rPr>
      <t>森林生态效益补偿</t>
    </r>
  </si>
  <si>
    <t xml:space="preserve">           森林生态效益补偿</t>
  </si>
  <si>
    <r>
      <rPr>
        <sz val="9"/>
        <rFont val="宋体"/>
        <charset val="134"/>
      </rPr>
      <t>林业自然保护区</t>
    </r>
  </si>
  <si>
    <t xml:space="preserve">           林业自然保护区</t>
  </si>
  <si>
    <r>
      <rPr>
        <sz val="9"/>
        <rFont val="宋体"/>
        <charset val="134"/>
      </rPr>
      <t>动植物保护</t>
    </r>
  </si>
  <si>
    <t xml:space="preserve">           动植物保护</t>
  </si>
  <si>
    <r>
      <rPr>
        <sz val="9"/>
        <rFont val="宋体"/>
        <charset val="134"/>
      </rPr>
      <t>湿地保护</t>
    </r>
  </si>
  <si>
    <t xml:space="preserve">           湿地保护</t>
  </si>
  <si>
    <r>
      <rPr>
        <sz val="9"/>
        <rFont val="宋体"/>
        <charset val="134"/>
      </rPr>
      <t>林业执法与监督</t>
    </r>
  </si>
  <si>
    <t xml:space="preserve">           林业执法与监督</t>
  </si>
  <si>
    <r>
      <rPr>
        <sz val="9"/>
        <rFont val="宋体"/>
        <charset val="134"/>
      </rPr>
      <t>林业检疫检测</t>
    </r>
  </si>
  <si>
    <t xml:space="preserve">           林业检疫检测</t>
  </si>
  <si>
    <r>
      <rPr>
        <sz val="9"/>
        <rFont val="宋体"/>
        <charset val="134"/>
      </rPr>
      <t>防沙治沙</t>
    </r>
  </si>
  <si>
    <t xml:space="preserve">           防沙治沙</t>
  </si>
  <si>
    <r>
      <rPr>
        <sz val="9"/>
        <rFont val="宋体"/>
        <charset val="134"/>
      </rPr>
      <t>林业质量安全</t>
    </r>
  </si>
  <si>
    <t xml:space="preserve">           林业质量安全</t>
  </si>
  <si>
    <r>
      <rPr>
        <sz val="9"/>
        <rFont val="宋体"/>
        <charset val="134"/>
      </rPr>
      <t>林业工程与项目管理</t>
    </r>
  </si>
  <si>
    <t xml:space="preserve">           林业工程与项目管理</t>
  </si>
  <si>
    <r>
      <rPr>
        <sz val="9"/>
        <rFont val="宋体"/>
        <charset val="134"/>
      </rPr>
      <t>林业对外合作与交流</t>
    </r>
  </si>
  <si>
    <t xml:space="preserve">           林业对外合作与交流</t>
  </si>
  <si>
    <r>
      <rPr>
        <sz val="9"/>
        <rFont val="宋体"/>
        <charset val="134"/>
      </rPr>
      <t>林业产业化</t>
    </r>
  </si>
  <si>
    <t xml:space="preserve">           林业产业化</t>
  </si>
  <si>
    <r>
      <rPr>
        <sz val="9"/>
        <rFont val="宋体"/>
        <charset val="134"/>
      </rPr>
      <t>信息管理</t>
    </r>
  </si>
  <si>
    <t xml:space="preserve">           信息管理</t>
  </si>
  <si>
    <r>
      <rPr>
        <sz val="9"/>
        <rFont val="宋体"/>
        <charset val="134"/>
      </rPr>
      <t>林业政策制定与宣传</t>
    </r>
  </si>
  <si>
    <t xml:space="preserve">           林业政策制定与宣传</t>
  </si>
  <si>
    <r>
      <rPr>
        <sz val="9"/>
        <rFont val="宋体"/>
        <charset val="134"/>
      </rPr>
      <t>林业资金审计稽查</t>
    </r>
  </si>
  <si>
    <t xml:space="preserve">           林业资金审计稽查</t>
  </si>
  <si>
    <r>
      <rPr>
        <sz val="9"/>
        <rFont val="宋体"/>
        <charset val="134"/>
      </rPr>
      <t>林区公共支出</t>
    </r>
  </si>
  <si>
    <t xml:space="preserve">           林区公共支出</t>
  </si>
  <si>
    <r>
      <rPr>
        <sz val="9"/>
        <rFont val="宋体"/>
        <charset val="134"/>
      </rPr>
      <t>林业贷款贴息</t>
    </r>
  </si>
  <si>
    <t xml:space="preserve">           林业贷款贴息</t>
  </si>
  <si>
    <r>
      <rPr>
        <sz val="9"/>
        <rFont val="宋体"/>
        <charset val="134"/>
      </rPr>
      <t>成品油价格改革对林业的补贴</t>
    </r>
  </si>
  <si>
    <t xml:space="preserve">           成品油价格改革对林业的补贴</t>
  </si>
  <si>
    <r>
      <rPr>
        <sz val="9"/>
        <rFont val="宋体"/>
        <charset val="134"/>
      </rPr>
      <t>林业防灾减灾</t>
    </r>
  </si>
  <si>
    <t xml:space="preserve">           林业防灾减灾</t>
  </si>
  <si>
    <r>
      <rPr>
        <sz val="9"/>
        <rFont val="宋体"/>
        <charset val="134"/>
      </rPr>
      <t>其他林业支出</t>
    </r>
  </si>
  <si>
    <t xml:space="preserve">           其他林业支出</t>
  </si>
  <si>
    <r>
      <rPr>
        <sz val="9"/>
        <rFont val="宋体"/>
        <charset val="134"/>
      </rPr>
      <t>水利</t>
    </r>
  </si>
  <si>
    <t xml:space="preserve">         水利</t>
  </si>
  <si>
    <r>
      <rPr>
        <sz val="9"/>
        <rFont val="宋体"/>
        <charset val="134"/>
      </rPr>
      <t>水利行业业务管理</t>
    </r>
  </si>
  <si>
    <t xml:space="preserve">           水利行业业务管理</t>
  </si>
  <si>
    <r>
      <rPr>
        <sz val="9"/>
        <rFont val="宋体"/>
        <charset val="134"/>
      </rPr>
      <t>水利工程建设</t>
    </r>
  </si>
  <si>
    <t xml:space="preserve">           水利工程建设</t>
  </si>
  <si>
    <r>
      <rPr>
        <sz val="9"/>
        <rFont val="宋体"/>
        <charset val="134"/>
      </rPr>
      <t>水利工程运行与维护</t>
    </r>
  </si>
  <si>
    <t xml:space="preserve">           水利工程运行与维护</t>
  </si>
  <si>
    <r>
      <rPr>
        <sz val="9"/>
        <rFont val="宋体"/>
        <charset val="134"/>
      </rPr>
      <t>长江黄河等流域管理</t>
    </r>
  </si>
  <si>
    <t xml:space="preserve">           长江黄河等流域管理</t>
  </si>
  <si>
    <r>
      <rPr>
        <sz val="9"/>
        <rFont val="宋体"/>
        <charset val="134"/>
      </rPr>
      <t>水利前期工作</t>
    </r>
  </si>
  <si>
    <t xml:space="preserve">           水利前期工作</t>
  </si>
  <si>
    <r>
      <rPr>
        <sz val="9"/>
        <rFont val="宋体"/>
        <charset val="134"/>
      </rPr>
      <t>水利执法监督</t>
    </r>
  </si>
  <si>
    <t xml:space="preserve">           水利执法监督</t>
  </si>
  <si>
    <r>
      <rPr>
        <sz val="9"/>
        <rFont val="宋体"/>
        <charset val="134"/>
      </rPr>
      <t>水土保持</t>
    </r>
  </si>
  <si>
    <t xml:space="preserve">           水土保持</t>
  </si>
  <si>
    <r>
      <rPr>
        <sz val="9"/>
        <rFont val="宋体"/>
        <charset val="134"/>
      </rPr>
      <t>水资源节约管理与保护</t>
    </r>
  </si>
  <si>
    <t xml:space="preserve">           水资源节约管理与保护</t>
  </si>
  <si>
    <r>
      <rPr>
        <sz val="9"/>
        <rFont val="宋体"/>
        <charset val="134"/>
      </rPr>
      <t>水质监测</t>
    </r>
  </si>
  <si>
    <t xml:space="preserve">           水质监测</t>
  </si>
  <si>
    <r>
      <rPr>
        <sz val="9"/>
        <rFont val="宋体"/>
        <charset val="134"/>
      </rPr>
      <t>水文测报</t>
    </r>
  </si>
  <si>
    <t xml:space="preserve">           水文测报</t>
  </si>
  <si>
    <r>
      <rPr>
        <sz val="9"/>
        <rFont val="宋体"/>
        <charset val="134"/>
      </rPr>
      <t>防汛</t>
    </r>
  </si>
  <si>
    <t xml:space="preserve">           防汛</t>
  </si>
  <si>
    <r>
      <rPr>
        <sz val="9"/>
        <rFont val="宋体"/>
        <charset val="134"/>
      </rPr>
      <t>抗旱</t>
    </r>
  </si>
  <si>
    <t xml:space="preserve">           抗旱</t>
  </si>
  <si>
    <r>
      <rPr>
        <sz val="9"/>
        <rFont val="宋体"/>
        <charset val="134"/>
      </rPr>
      <t>农田水利</t>
    </r>
  </si>
  <si>
    <t xml:space="preserve">           农田水利</t>
  </si>
  <si>
    <r>
      <rPr>
        <sz val="9"/>
        <rFont val="宋体"/>
        <charset val="134"/>
      </rPr>
      <t>水利技术推广</t>
    </r>
  </si>
  <si>
    <t xml:space="preserve">           水利技术推广</t>
  </si>
  <si>
    <r>
      <rPr>
        <sz val="9"/>
        <rFont val="宋体"/>
        <charset val="134"/>
      </rPr>
      <t>国际河流治理与管理</t>
    </r>
  </si>
  <si>
    <t xml:space="preserve">           国际河流治理与管理</t>
  </si>
  <si>
    <t>江河湖库水系综合整治</t>
  </si>
  <si>
    <t xml:space="preserve">           江河湖库水系综合整治</t>
  </si>
  <si>
    <r>
      <rPr>
        <sz val="9"/>
        <rFont val="宋体"/>
        <charset val="134"/>
      </rPr>
      <t>大中型水库移民后期扶持专项支出</t>
    </r>
  </si>
  <si>
    <t xml:space="preserve">           大中型水库移民后期扶持专项支出</t>
  </si>
  <si>
    <r>
      <rPr>
        <sz val="9"/>
        <rFont val="宋体"/>
        <charset val="134"/>
      </rPr>
      <t>水利安全监督</t>
    </r>
  </si>
  <si>
    <t xml:space="preserve">           水利安全监督</t>
  </si>
  <si>
    <r>
      <rPr>
        <sz val="9"/>
        <rFont val="宋体"/>
        <charset val="134"/>
      </rPr>
      <t>水资源费安排的支出</t>
    </r>
  </si>
  <si>
    <t xml:space="preserve">           水资源费安排的支出</t>
  </si>
  <si>
    <r>
      <rPr>
        <sz val="9"/>
        <rFont val="宋体"/>
        <charset val="134"/>
      </rPr>
      <t>砂石资源费支出</t>
    </r>
  </si>
  <si>
    <t xml:space="preserve">           砂石资源费支出</t>
  </si>
  <si>
    <r>
      <rPr>
        <sz val="9"/>
        <rFont val="宋体"/>
        <charset val="134"/>
      </rPr>
      <t>水利建设移民支出</t>
    </r>
  </si>
  <si>
    <t xml:space="preserve">           水利建设移民支出</t>
  </si>
  <si>
    <r>
      <rPr>
        <sz val="9"/>
        <rFont val="宋体"/>
        <charset val="134"/>
      </rPr>
      <t>农村人畜饮水</t>
    </r>
  </si>
  <si>
    <t xml:space="preserve">           农村人畜饮水</t>
  </si>
  <si>
    <r>
      <rPr>
        <sz val="9"/>
        <rFont val="宋体"/>
        <charset val="134"/>
      </rPr>
      <t>其他水利支出</t>
    </r>
  </si>
  <si>
    <t xml:space="preserve">           其他水利支出</t>
  </si>
  <si>
    <r>
      <rPr>
        <sz val="9"/>
        <rFont val="宋体"/>
        <charset val="134"/>
      </rPr>
      <t>南水北调</t>
    </r>
  </si>
  <si>
    <t xml:space="preserve">         南水北调</t>
  </si>
  <si>
    <r>
      <rPr>
        <sz val="9"/>
        <rFont val="宋体"/>
        <charset val="134"/>
      </rPr>
      <t>南水北调工程建设</t>
    </r>
  </si>
  <si>
    <t xml:space="preserve">           南水北调工程建设</t>
  </si>
  <si>
    <r>
      <rPr>
        <sz val="9"/>
        <rFont val="宋体"/>
        <charset val="134"/>
      </rPr>
      <t>政策研究与信息管理</t>
    </r>
  </si>
  <si>
    <t xml:space="preserve">           政策研究与信息管理</t>
  </si>
  <si>
    <r>
      <rPr>
        <sz val="9"/>
        <rFont val="宋体"/>
        <charset val="134"/>
      </rPr>
      <t>工程稽查</t>
    </r>
  </si>
  <si>
    <t xml:space="preserve">           工程稽查</t>
  </si>
  <si>
    <r>
      <rPr>
        <sz val="9"/>
        <rFont val="宋体"/>
        <charset val="134"/>
      </rPr>
      <t>前期工作</t>
    </r>
  </si>
  <si>
    <t xml:space="preserve">           前期工作</t>
  </si>
  <si>
    <r>
      <rPr>
        <sz val="9"/>
        <rFont val="宋体"/>
        <charset val="134"/>
      </rPr>
      <t>南水北调技术推广</t>
    </r>
  </si>
  <si>
    <t xml:space="preserve">           南水北调技术推广</t>
  </si>
  <si>
    <r>
      <rPr>
        <sz val="9"/>
        <rFont val="宋体"/>
        <charset val="134"/>
      </rPr>
      <t>环境、移民及水资源管理与保护</t>
    </r>
  </si>
  <si>
    <t xml:space="preserve">           环境、移民及水资源管理与保护</t>
  </si>
  <si>
    <r>
      <rPr>
        <sz val="9"/>
        <rFont val="宋体"/>
        <charset val="134"/>
      </rPr>
      <t>其他南水北调支出</t>
    </r>
  </si>
  <si>
    <t xml:space="preserve">           其他南水北调支出</t>
  </si>
  <si>
    <r>
      <rPr>
        <sz val="9"/>
        <rFont val="宋体"/>
        <charset val="134"/>
      </rPr>
      <t>扶贫</t>
    </r>
  </si>
  <si>
    <t xml:space="preserve">         扶贫</t>
  </si>
  <si>
    <r>
      <rPr>
        <sz val="9"/>
        <rFont val="宋体"/>
        <charset val="134"/>
      </rPr>
      <t>农村基础设施建设</t>
    </r>
  </si>
  <si>
    <t xml:space="preserve">           农村基础设施建设</t>
  </si>
  <si>
    <r>
      <rPr>
        <sz val="9"/>
        <rFont val="宋体"/>
        <charset val="134"/>
      </rPr>
      <t>生产发展</t>
    </r>
  </si>
  <si>
    <t xml:space="preserve">           生产发展</t>
  </si>
  <si>
    <r>
      <rPr>
        <sz val="9"/>
        <rFont val="宋体"/>
        <charset val="134"/>
      </rPr>
      <t>社会发展</t>
    </r>
  </si>
  <si>
    <t xml:space="preserve">           社会发展</t>
  </si>
  <si>
    <r>
      <rPr>
        <sz val="9"/>
        <rFont val="宋体"/>
        <charset val="134"/>
      </rPr>
      <t>扶贫贷款奖补和贴息</t>
    </r>
  </si>
  <si>
    <t xml:space="preserve">           扶贫贷款奖补和贴息</t>
  </si>
  <si>
    <r>
      <rPr>
        <sz val="9"/>
        <rFont val="宋体"/>
        <charset val="134"/>
      </rPr>
      <t>三西农业建设专项补助</t>
    </r>
  </si>
  <si>
    <t xml:space="preserve">          “三西”农业建设专项补助</t>
  </si>
  <si>
    <r>
      <rPr>
        <sz val="9"/>
        <rFont val="宋体"/>
        <charset val="134"/>
      </rPr>
      <t>扶贫事业机构</t>
    </r>
  </si>
  <si>
    <t xml:space="preserve">           扶贫事业机构</t>
  </si>
  <si>
    <r>
      <rPr>
        <sz val="9"/>
        <rFont val="宋体"/>
        <charset val="134"/>
      </rPr>
      <t>其他扶贫支出</t>
    </r>
  </si>
  <si>
    <t xml:space="preserve">           其他扶贫支出</t>
  </si>
  <si>
    <r>
      <rPr>
        <sz val="9"/>
        <rFont val="宋体"/>
        <charset val="134"/>
      </rPr>
      <t>农业综合开发</t>
    </r>
  </si>
  <si>
    <t xml:space="preserve">         农业综合开发</t>
  </si>
  <si>
    <t xml:space="preserve">           机构运行</t>
  </si>
  <si>
    <r>
      <rPr>
        <sz val="9"/>
        <rFont val="宋体"/>
        <charset val="134"/>
      </rPr>
      <t>土地治理</t>
    </r>
  </si>
  <si>
    <t xml:space="preserve">           土地治理</t>
  </si>
  <si>
    <r>
      <rPr>
        <sz val="9"/>
        <rFont val="宋体"/>
        <charset val="134"/>
      </rPr>
      <t>产业化经营</t>
    </r>
  </si>
  <si>
    <t xml:space="preserve">           产业化经营</t>
  </si>
  <si>
    <r>
      <rPr>
        <sz val="9"/>
        <rFont val="宋体"/>
        <charset val="134"/>
      </rPr>
      <t>科技示范</t>
    </r>
  </si>
  <si>
    <t xml:space="preserve">           科技示范</t>
  </si>
  <si>
    <r>
      <rPr>
        <sz val="9"/>
        <rFont val="宋体"/>
        <charset val="134"/>
      </rPr>
      <t>其他农业综合开发支出</t>
    </r>
  </si>
  <si>
    <t xml:space="preserve">           其他农业综合开发支出</t>
  </si>
  <si>
    <r>
      <rPr>
        <sz val="9"/>
        <rFont val="宋体"/>
        <charset val="134"/>
      </rPr>
      <t>农村综合改革</t>
    </r>
  </si>
  <si>
    <t xml:space="preserve">         农村综合改革</t>
  </si>
  <si>
    <r>
      <rPr>
        <sz val="9"/>
        <rFont val="宋体"/>
        <charset val="134"/>
      </rPr>
      <t>对村级一事一议的补助</t>
    </r>
  </si>
  <si>
    <t xml:space="preserve">           对村级一事一议的补助</t>
  </si>
  <si>
    <r>
      <rPr>
        <sz val="9"/>
        <rFont val="宋体"/>
        <charset val="134"/>
      </rPr>
      <t>国有农场办社会职能改革补助</t>
    </r>
  </si>
  <si>
    <t xml:space="preserve">           国有农场办社会职能改革补助</t>
  </si>
  <si>
    <r>
      <rPr>
        <sz val="9"/>
        <rFont val="宋体"/>
        <charset val="134"/>
      </rPr>
      <t>对村民委员会和村党支部的补助</t>
    </r>
  </si>
  <si>
    <t xml:space="preserve">           对村民委员会和村党支部的补助</t>
  </si>
  <si>
    <r>
      <rPr>
        <sz val="9"/>
        <rFont val="宋体"/>
        <charset val="134"/>
      </rPr>
      <t>对村集体经济组织的补助</t>
    </r>
  </si>
  <si>
    <t xml:space="preserve">           对村集体经济组织的补助</t>
  </si>
  <si>
    <r>
      <rPr>
        <sz val="9"/>
        <rFont val="宋体"/>
        <charset val="134"/>
      </rPr>
      <t>农村综合改革示范试点补助</t>
    </r>
  </si>
  <si>
    <t xml:space="preserve">           农村综合改革示范试点补助</t>
  </si>
  <si>
    <r>
      <rPr>
        <sz val="9"/>
        <rFont val="宋体"/>
        <charset val="134"/>
      </rPr>
      <t>其他农村综合改革支出</t>
    </r>
  </si>
  <si>
    <t xml:space="preserve">           其他农村综合改革支出</t>
  </si>
  <si>
    <r>
      <rPr>
        <sz val="9"/>
        <rFont val="宋体"/>
        <charset val="134"/>
      </rPr>
      <t>普惠金融发展支出</t>
    </r>
  </si>
  <si>
    <t xml:space="preserve">         普惠金融发展支出</t>
  </si>
  <si>
    <r>
      <rPr>
        <sz val="9"/>
        <rFont val="宋体"/>
        <charset val="134"/>
      </rPr>
      <t>支持农村金融机构</t>
    </r>
  </si>
  <si>
    <t xml:space="preserve">           支持农村金融机构</t>
  </si>
  <si>
    <r>
      <rPr>
        <sz val="9"/>
        <rFont val="宋体"/>
        <charset val="134"/>
      </rPr>
      <t>涉农贷款增量奖励</t>
    </r>
  </si>
  <si>
    <t xml:space="preserve">           涉农贷款增量奖励</t>
  </si>
  <si>
    <t>农业保险保费补贴</t>
  </si>
  <si>
    <t xml:space="preserve">           农业保险保费补贴</t>
  </si>
  <si>
    <t>创业担保贷款贴息</t>
  </si>
  <si>
    <t xml:space="preserve">           创业担保贷款贴息</t>
  </si>
  <si>
    <t>补充创业担保贷款基金</t>
  </si>
  <si>
    <t xml:space="preserve">           补充创业担保贷款基金</t>
  </si>
  <si>
    <t>其他普惠金融发展支出</t>
  </si>
  <si>
    <t xml:space="preserve">           其他普惠金融发展支出</t>
  </si>
  <si>
    <r>
      <rPr>
        <sz val="9"/>
        <rFont val="宋体"/>
        <charset val="134"/>
      </rPr>
      <t>目标价格补贴</t>
    </r>
  </si>
  <si>
    <t xml:space="preserve">         目标价格补贴</t>
  </si>
  <si>
    <r>
      <rPr>
        <sz val="9"/>
        <rFont val="宋体"/>
        <charset val="134"/>
      </rPr>
      <t>棉花目标价格补贴</t>
    </r>
  </si>
  <si>
    <t xml:space="preserve">           棉花目标价格补贴</t>
  </si>
  <si>
    <r>
      <rPr>
        <sz val="9"/>
        <rFont val="宋体"/>
        <charset val="134"/>
      </rPr>
      <t>大豆目标价格补贴</t>
    </r>
  </si>
  <si>
    <t xml:space="preserve">           大豆目标价格补贴</t>
  </si>
  <si>
    <r>
      <rPr>
        <sz val="9"/>
        <rFont val="宋体"/>
        <charset val="134"/>
      </rPr>
      <t>其他目标价格补贴</t>
    </r>
  </si>
  <si>
    <t xml:space="preserve">           其他目标价格补贴</t>
  </si>
  <si>
    <r>
      <rPr>
        <sz val="9"/>
        <rFont val="宋体"/>
        <charset val="134"/>
      </rPr>
      <t>其他农林水支出</t>
    </r>
  </si>
  <si>
    <t xml:space="preserve">         其他农林水事务支出</t>
  </si>
  <si>
    <r>
      <rPr>
        <sz val="9"/>
        <rFont val="宋体"/>
        <charset val="134"/>
      </rPr>
      <t>化解其他公益性乡村债务支出</t>
    </r>
  </si>
  <si>
    <t xml:space="preserve">           化解其他公益性乡村债务支出</t>
  </si>
  <si>
    <t xml:space="preserve">           其他农林水事务支出</t>
  </si>
  <si>
    <r>
      <rPr>
        <b/>
        <sz val="9"/>
        <rFont val="宋体"/>
        <charset val="134"/>
      </rPr>
      <t>交通运输支出</t>
    </r>
  </si>
  <si>
    <t xml:space="preserve">   十三、交通运输支出</t>
  </si>
  <si>
    <r>
      <rPr>
        <sz val="9"/>
        <rFont val="宋体"/>
        <charset val="134"/>
      </rPr>
      <t>公路水路运输</t>
    </r>
  </si>
  <si>
    <t xml:space="preserve">         公路水路运输</t>
  </si>
  <si>
    <r>
      <rPr>
        <sz val="9"/>
        <rFont val="宋体"/>
        <charset val="134"/>
      </rPr>
      <t>公路新建</t>
    </r>
  </si>
  <si>
    <t xml:space="preserve">           公路建设</t>
  </si>
  <si>
    <r>
      <rPr>
        <sz val="9"/>
        <rFont val="宋体"/>
        <charset val="134"/>
      </rPr>
      <t>公路改建</t>
    </r>
  </si>
  <si>
    <t xml:space="preserve">           公路改建</t>
  </si>
  <si>
    <r>
      <rPr>
        <sz val="9"/>
        <rFont val="宋体"/>
        <charset val="134"/>
      </rPr>
      <t>公路养护</t>
    </r>
  </si>
  <si>
    <t xml:space="preserve">           公路养护</t>
  </si>
  <si>
    <r>
      <rPr>
        <sz val="9"/>
        <rFont val="宋体"/>
        <charset val="134"/>
      </rPr>
      <t>特大型桥梁建设</t>
    </r>
  </si>
  <si>
    <t xml:space="preserve">           特大型桥梁建设</t>
  </si>
  <si>
    <r>
      <rPr>
        <sz val="9"/>
        <rFont val="宋体"/>
        <charset val="134"/>
      </rPr>
      <t>公路路政管理</t>
    </r>
  </si>
  <si>
    <t xml:space="preserve">           公路路政管理</t>
  </si>
  <si>
    <r>
      <rPr>
        <sz val="9"/>
        <rFont val="宋体"/>
        <charset val="134"/>
      </rPr>
      <t>公路和运输信息化建设</t>
    </r>
  </si>
  <si>
    <t xml:space="preserve">           公路和运输信息化建设</t>
  </si>
  <si>
    <r>
      <rPr>
        <sz val="9"/>
        <rFont val="宋体"/>
        <charset val="134"/>
      </rPr>
      <t>公路和运输安全</t>
    </r>
  </si>
  <si>
    <t xml:space="preserve">           公路和运输安全</t>
  </si>
  <si>
    <r>
      <rPr>
        <sz val="9"/>
        <rFont val="宋体"/>
        <charset val="134"/>
      </rPr>
      <t>公路还贷专项</t>
    </r>
  </si>
  <si>
    <t xml:space="preserve">           公路还贷专项</t>
  </si>
  <si>
    <r>
      <rPr>
        <sz val="9"/>
        <rFont val="宋体"/>
        <charset val="134"/>
      </rPr>
      <t>公路运输管理</t>
    </r>
  </si>
  <si>
    <t xml:space="preserve">           公路运输管理</t>
  </si>
  <si>
    <r>
      <rPr>
        <sz val="9"/>
        <rFont val="宋体"/>
        <charset val="134"/>
      </rPr>
      <t>公路客货运站（场）建设</t>
    </r>
  </si>
  <si>
    <t xml:space="preserve">           公路客货运站（场）建设</t>
  </si>
  <si>
    <r>
      <rPr>
        <sz val="9"/>
        <rFont val="宋体"/>
        <charset val="134"/>
      </rPr>
      <t>公路和运输技术标准化建设</t>
    </r>
  </si>
  <si>
    <t xml:space="preserve">           公路和运输技术标准化建设</t>
  </si>
  <si>
    <r>
      <rPr>
        <sz val="9"/>
        <rFont val="宋体"/>
        <charset val="134"/>
      </rPr>
      <t>港口设施</t>
    </r>
  </si>
  <si>
    <t xml:space="preserve">           港口设施</t>
  </si>
  <si>
    <r>
      <rPr>
        <sz val="9"/>
        <rFont val="宋体"/>
        <charset val="134"/>
      </rPr>
      <t>航道维护</t>
    </r>
  </si>
  <si>
    <t xml:space="preserve">           航道维护</t>
  </si>
  <si>
    <r>
      <rPr>
        <sz val="9"/>
        <rFont val="宋体"/>
        <charset val="134"/>
      </rPr>
      <t>安全通信</t>
    </r>
  </si>
  <si>
    <t xml:space="preserve">           安全通信</t>
  </si>
  <si>
    <r>
      <rPr>
        <sz val="9"/>
        <rFont val="宋体"/>
        <charset val="134"/>
      </rPr>
      <t>三峡库区通航管理</t>
    </r>
  </si>
  <si>
    <t xml:space="preserve">           三峡库区通航管理</t>
  </si>
  <si>
    <r>
      <rPr>
        <sz val="9"/>
        <rFont val="宋体"/>
        <charset val="134"/>
      </rPr>
      <t>航务管理</t>
    </r>
  </si>
  <si>
    <t xml:space="preserve">           航务管理</t>
  </si>
  <si>
    <r>
      <rPr>
        <sz val="9"/>
        <rFont val="宋体"/>
        <charset val="134"/>
      </rPr>
      <t>船舶检验</t>
    </r>
  </si>
  <si>
    <t xml:space="preserve">           船舶检验</t>
  </si>
  <si>
    <r>
      <rPr>
        <sz val="9"/>
        <rFont val="宋体"/>
        <charset val="134"/>
      </rPr>
      <t>救助打捞</t>
    </r>
  </si>
  <si>
    <t xml:space="preserve">           救助打捞</t>
  </si>
  <si>
    <r>
      <rPr>
        <sz val="9"/>
        <rFont val="宋体"/>
        <charset val="134"/>
      </rPr>
      <t>内河运输</t>
    </r>
  </si>
  <si>
    <t xml:space="preserve">           内河运输</t>
  </si>
  <si>
    <t>30</t>
  </si>
  <si>
    <r>
      <rPr>
        <sz val="9"/>
        <rFont val="宋体"/>
        <charset val="134"/>
      </rPr>
      <t>远洋运输</t>
    </r>
  </si>
  <si>
    <t xml:space="preserve">           远洋运输</t>
  </si>
  <si>
    <r>
      <rPr>
        <sz val="9"/>
        <rFont val="宋体"/>
        <charset val="134"/>
      </rPr>
      <t>海事管理</t>
    </r>
  </si>
  <si>
    <t xml:space="preserve">           海事管理</t>
  </si>
  <si>
    <r>
      <rPr>
        <sz val="9"/>
        <rFont val="宋体"/>
        <charset val="134"/>
      </rPr>
      <t>航标事业发展支出</t>
    </r>
  </si>
  <si>
    <t xml:space="preserve">           航标事业发展支出</t>
  </si>
  <si>
    <r>
      <rPr>
        <sz val="9"/>
        <rFont val="宋体"/>
        <charset val="134"/>
      </rPr>
      <t>水路运输管理支出</t>
    </r>
  </si>
  <si>
    <t xml:space="preserve">           水路运输管理支出</t>
  </si>
  <si>
    <t>38</t>
  </si>
  <si>
    <r>
      <rPr>
        <sz val="9"/>
        <rFont val="宋体"/>
        <charset val="134"/>
      </rPr>
      <t>口岸建设</t>
    </r>
  </si>
  <si>
    <t xml:space="preserve">           口岸建设</t>
  </si>
  <si>
    <t>39</t>
  </si>
  <si>
    <r>
      <rPr>
        <sz val="9"/>
        <rFont val="宋体"/>
        <charset val="134"/>
      </rPr>
      <t>取消政府还贷二级公路收费专项支出</t>
    </r>
  </si>
  <si>
    <t xml:space="preserve">           取消政府还贷二级公路收费专项支出</t>
  </si>
  <si>
    <r>
      <rPr>
        <sz val="9"/>
        <rFont val="宋体"/>
        <charset val="134"/>
      </rPr>
      <t>其他公路水路运输支出</t>
    </r>
  </si>
  <si>
    <t xml:space="preserve">           其他公路水路运输支出</t>
  </si>
  <si>
    <r>
      <rPr>
        <sz val="9"/>
        <rFont val="宋体"/>
        <charset val="134"/>
      </rPr>
      <t>铁路运输</t>
    </r>
  </si>
  <si>
    <t xml:space="preserve">         铁路运输</t>
  </si>
  <si>
    <r>
      <rPr>
        <sz val="9"/>
        <rFont val="宋体"/>
        <charset val="134"/>
      </rPr>
      <t>铁路路网建设</t>
    </r>
  </si>
  <si>
    <t xml:space="preserve">           铁路路网建设</t>
  </si>
  <si>
    <r>
      <rPr>
        <sz val="9"/>
        <rFont val="宋体"/>
        <charset val="134"/>
      </rPr>
      <t>铁路还贷专项</t>
    </r>
  </si>
  <si>
    <t xml:space="preserve">           铁路还贷专项</t>
  </si>
  <si>
    <r>
      <rPr>
        <sz val="9"/>
        <rFont val="宋体"/>
        <charset val="134"/>
      </rPr>
      <t>铁路安全</t>
    </r>
  </si>
  <si>
    <t xml:space="preserve">           铁路安全</t>
  </si>
  <si>
    <r>
      <rPr>
        <sz val="9"/>
        <rFont val="宋体"/>
        <charset val="134"/>
      </rPr>
      <t>铁路专项运输</t>
    </r>
  </si>
  <si>
    <t xml:space="preserve">           铁路专项运输</t>
  </si>
  <si>
    <r>
      <rPr>
        <sz val="9"/>
        <rFont val="宋体"/>
        <charset val="134"/>
      </rPr>
      <t>行业监管</t>
    </r>
  </si>
  <si>
    <t xml:space="preserve">           行业监管</t>
  </si>
  <si>
    <r>
      <rPr>
        <sz val="9"/>
        <rFont val="宋体"/>
        <charset val="134"/>
      </rPr>
      <t>其他铁路运输支出</t>
    </r>
  </si>
  <si>
    <t xml:space="preserve">           其他铁路运输支出</t>
  </si>
  <si>
    <r>
      <rPr>
        <sz val="9"/>
        <rFont val="宋体"/>
        <charset val="134"/>
      </rPr>
      <t>民用航空运输</t>
    </r>
  </si>
  <si>
    <t xml:space="preserve">         民用航空运输</t>
  </si>
  <si>
    <r>
      <rPr>
        <sz val="9"/>
        <rFont val="宋体"/>
        <charset val="134"/>
      </rPr>
      <t>机场建设</t>
    </r>
  </si>
  <si>
    <t xml:space="preserve">           机场建设</t>
  </si>
  <si>
    <r>
      <rPr>
        <sz val="9"/>
        <rFont val="宋体"/>
        <charset val="134"/>
      </rPr>
      <t>空管系统建设</t>
    </r>
  </si>
  <si>
    <t xml:space="preserve">           空管系统建设</t>
  </si>
  <si>
    <r>
      <rPr>
        <sz val="9"/>
        <rFont val="宋体"/>
        <charset val="134"/>
      </rPr>
      <t>民航还贷专项支出</t>
    </r>
  </si>
  <si>
    <t xml:space="preserve">           民航还贷专项支出</t>
  </si>
  <si>
    <r>
      <rPr>
        <sz val="9"/>
        <rFont val="宋体"/>
        <charset val="134"/>
      </rPr>
      <t>民用航空安全</t>
    </r>
  </si>
  <si>
    <t xml:space="preserve">           民用航空安全</t>
  </si>
  <si>
    <r>
      <rPr>
        <sz val="9"/>
        <rFont val="宋体"/>
        <charset val="134"/>
      </rPr>
      <t>民航专项运输</t>
    </r>
  </si>
  <si>
    <t xml:space="preserve">           民航专项运输</t>
  </si>
  <si>
    <r>
      <rPr>
        <sz val="9"/>
        <rFont val="宋体"/>
        <charset val="134"/>
      </rPr>
      <t>其他民用航空运输支出</t>
    </r>
  </si>
  <si>
    <t xml:space="preserve">           其他民用航空运输支出</t>
  </si>
  <si>
    <r>
      <rPr>
        <sz val="9"/>
        <rFont val="宋体"/>
        <charset val="134"/>
      </rPr>
      <t>成品油价格改革对交通运输的补贴</t>
    </r>
  </si>
  <si>
    <t xml:space="preserve">         成品油价格改革对交通运输的补贴</t>
  </si>
  <si>
    <r>
      <rPr>
        <sz val="9"/>
        <rFont val="宋体"/>
        <charset val="134"/>
      </rPr>
      <t>对城市公交的补贴</t>
    </r>
  </si>
  <si>
    <t xml:space="preserve">           对城市公交的补贴</t>
  </si>
  <si>
    <r>
      <rPr>
        <sz val="9"/>
        <rFont val="宋体"/>
        <charset val="134"/>
      </rPr>
      <t>对农村道路客运的补贴</t>
    </r>
  </si>
  <si>
    <t xml:space="preserve">           对农村道路客运的补贴</t>
  </si>
  <si>
    <r>
      <rPr>
        <sz val="9"/>
        <rFont val="宋体"/>
        <charset val="134"/>
      </rPr>
      <t>对出租车的补贴</t>
    </r>
  </si>
  <si>
    <t xml:space="preserve">           对出租车的补贴</t>
  </si>
  <si>
    <r>
      <rPr>
        <sz val="9"/>
        <rFont val="宋体"/>
        <charset val="134"/>
      </rPr>
      <t>成品油价格改革补贴其他支出</t>
    </r>
  </si>
  <si>
    <t xml:space="preserve">           成品油价格改革补贴其他支出</t>
  </si>
  <si>
    <r>
      <rPr>
        <sz val="9"/>
        <rFont val="宋体"/>
        <charset val="134"/>
      </rPr>
      <t>邮政业支出</t>
    </r>
  </si>
  <si>
    <t xml:space="preserve">         邮政业支出</t>
  </si>
  <si>
    <r>
      <rPr>
        <sz val="9"/>
        <rFont val="宋体"/>
        <charset val="134"/>
      </rPr>
      <t>邮政普遍服务与特殊服务</t>
    </r>
  </si>
  <si>
    <t xml:space="preserve">           邮政普遍服务与特殊服务</t>
  </si>
  <si>
    <r>
      <rPr>
        <sz val="9"/>
        <rFont val="宋体"/>
        <charset val="134"/>
      </rPr>
      <t>其他邮政业支出</t>
    </r>
  </si>
  <si>
    <t xml:space="preserve">           其他邮政业支出</t>
  </si>
  <si>
    <r>
      <rPr>
        <sz val="9"/>
        <rFont val="宋体"/>
        <charset val="134"/>
      </rPr>
      <t>车辆购置税支出</t>
    </r>
  </si>
  <si>
    <t xml:space="preserve">         车辆购置税支出</t>
  </si>
  <si>
    <r>
      <rPr>
        <sz val="9"/>
        <rFont val="宋体"/>
        <charset val="134"/>
      </rPr>
      <t>车辆购置税用于公路等基础设施建设支出</t>
    </r>
  </si>
  <si>
    <t xml:space="preserve">           车辆购置税用于公路等基础设施建设支出</t>
  </si>
  <si>
    <r>
      <rPr>
        <sz val="9"/>
        <rFont val="宋体"/>
        <charset val="134"/>
      </rPr>
      <t>车辆购置税用于农村公路建设支出</t>
    </r>
  </si>
  <si>
    <t xml:space="preserve">           车辆购置税用于农村公路建设支出</t>
  </si>
  <si>
    <r>
      <rPr>
        <sz val="9"/>
        <rFont val="宋体"/>
        <charset val="134"/>
      </rPr>
      <t>车辆购置税用于老旧汽车报废更新补贴</t>
    </r>
  </si>
  <si>
    <t xml:space="preserve">           车辆购置税用于老旧汽车报废更新补贴</t>
  </si>
  <si>
    <r>
      <rPr>
        <sz val="9"/>
        <rFont val="宋体"/>
        <charset val="134"/>
      </rPr>
      <t>车辆购置税其他支出</t>
    </r>
  </si>
  <si>
    <t xml:space="preserve">           车辆购置税其他支出</t>
  </si>
  <si>
    <r>
      <rPr>
        <sz val="9"/>
        <rFont val="宋体"/>
        <charset val="134"/>
      </rPr>
      <t>其他交通运输支出</t>
    </r>
  </si>
  <si>
    <t xml:space="preserve">         其他交通运输支出</t>
  </si>
  <si>
    <r>
      <rPr>
        <sz val="9"/>
        <rFont val="宋体"/>
        <charset val="134"/>
      </rPr>
      <t>公共交通运营补助</t>
    </r>
  </si>
  <si>
    <t xml:space="preserve">           公共交通运营补助</t>
  </si>
  <si>
    <t xml:space="preserve">           其他交通运输支出</t>
  </si>
  <si>
    <t>215</t>
  </si>
  <si>
    <r>
      <rPr>
        <b/>
        <sz val="9"/>
        <rFont val="宋体"/>
        <charset val="134"/>
      </rPr>
      <t>资源勘探信息等支出</t>
    </r>
  </si>
  <si>
    <t xml:space="preserve">   十四、资源勘探信息等支出</t>
  </si>
  <si>
    <r>
      <rPr>
        <sz val="9"/>
        <rFont val="宋体"/>
        <charset val="134"/>
      </rPr>
      <t>资源勘探开发</t>
    </r>
  </si>
  <si>
    <t xml:space="preserve">         资源勘探开发</t>
  </si>
  <si>
    <r>
      <rPr>
        <sz val="9"/>
        <rFont val="宋体"/>
        <charset val="134"/>
      </rPr>
      <t>煤炭勘探开采和洗选</t>
    </r>
  </si>
  <si>
    <t xml:space="preserve">           煤炭勘探开采和洗选</t>
  </si>
  <si>
    <r>
      <rPr>
        <sz val="9"/>
        <rFont val="宋体"/>
        <charset val="134"/>
      </rPr>
      <t>石油和天然气勘探开采</t>
    </r>
  </si>
  <si>
    <t xml:space="preserve">           石油和天然气勘探开采</t>
  </si>
  <si>
    <r>
      <rPr>
        <sz val="9"/>
        <rFont val="宋体"/>
        <charset val="134"/>
      </rPr>
      <t>黑色金属矿勘探和采选</t>
    </r>
  </si>
  <si>
    <t xml:space="preserve">           黑色金属矿勘探和采选</t>
  </si>
  <si>
    <r>
      <rPr>
        <sz val="9"/>
        <rFont val="宋体"/>
        <charset val="134"/>
      </rPr>
      <t>有色金属矿勘探和采选</t>
    </r>
  </si>
  <si>
    <t xml:space="preserve">           有色金属矿勘探和采选</t>
  </si>
  <si>
    <r>
      <rPr>
        <sz val="9"/>
        <rFont val="宋体"/>
        <charset val="134"/>
      </rPr>
      <t>非金属矿勘探和采选</t>
    </r>
  </si>
  <si>
    <t xml:space="preserve">           非金属矿勘探和采选</t>
  </si>
  <si>
    <r>
      <rPr>
        <sz val="9"/>
        <rFont val="宋体"/>
        <charset val="134"/>
      </rPr>
      <t>其他资源勘探业支出</t>
    </r>
  </si>
  <si>
    <t xml:space="preserve">           其他资源勘探业支出</t>
  </si>
  <si>
    <r>
      <rPr>
        <sz val="9"/>
        <rFont val="宋体"/>
        <charset val="134"/>
      </rPr>
      <t>制造业</t>
    </r>
  </si>
  <si>
    <t xml:space="preserve">         制造业</t>
  </si>
  <si>
    <r>
      <rPr>
        <sz val="9"/>
        <rFont val="宋体"/>
        <charset val="134"/>
      </rPr>
      <t>纺织业</t>
    </r>
  </si>
  <si>
    <t xml:space="preserve">           纺织业</t>
  </si>
  <si>
    <r>
      <rPr>
        <sz val="9"/>
        <rFont val="宋体"/>
        <charset val="134"/>
      </rPr>
      <t>医药制造业</t>
    </r>
  </si>
  <si>
    <t xml:space="preserve">           医药制造业</t>
  </si>
  <si>
    <r>
      <rPr>
        <sz val="9"/>
        <rFont val="宋体"/>
        <charset val="134"/>
      </rPr>
      <t>非金属矿物制品业</t>
    </r>
  </si>
  <si>
    <t xml:space="preserve">           非金属矿物制品业</t>
  </si>
  <si>
    <r>
      <rPr>
        <sz val="9"/>
        <rFont val="宋体"/>
        <charset val="134"/>
      </rPr>
      <t>通信设备、计算机及其他电子设备制造业</t>
    </r>
  </si>
  <si>
    <t xml:space="preserve">           通信设备、计算机及其他电子设备制造业</t>
  </si>
  <si>
    <r>
      <rPr>
        <sz val="9"/>
        <rFont val="宋体"/>
        <charset val="134"/>
      </rPr>
      <t>交通运输设备制造业</t>
    </r>
  </si>
  <si>
    <t xml:space="preserve">           交通运输设备制造业</t>
  </si>
  <si>
    <r>
      <rPr>
        <sz val="9"/>
        <rFont val="宋体"/>
        <charset val="134"/>
      </rPr>
      <t>电气机械及器材制造业</t>
    </r>
  </si>
  <si>
    <t xml:space="preserve">           电气机械及器材制造业</t>
  </si>
  <si>
    <r>
      <rPr>
        <sz val="9"/>
        <rFont val="宋体"/>
        <charset val="134"/>
      </rPr>
      <t>工艺品及其他制造业</t>
    </r>
  </si>
  <si>
    <t xml:space="preserve">           工艺品及其他制造业</t>
  </si>
  <si>
    <r>
      <rPr>
        <sz val="9"/>
        <rFont val="宋体"/>
        <charset val="134"/>
      </rPr>
      <t>石油加工、炼焦及核燃料加工业</t>
    </r>
  </si>
  <si>
    <t xml:space="preserve">           石油加工、炼焦及核燃料加工业</t>
  </si>
  <si>
    <r>
      <rPr>
        <sz val="9"/>
        <rFont val="宋体"/>
        <charset val="134"/>
      </rPr>
      <t>化学原料及化学制品制造业</t>
    </r>
  </si>
  <si>
    <t xml:space="preserve">           化学原料及化学制品制造业</t>
  </si>
  <si>
    <r>
      <rPr>
        <sz val="9"/>
        <rFont val="宋体"/>
        <charset val="134"/>
      </rPr>
      <t>黑色金属冶炼及压延加工业</t>
    </r>
  </si>
  <si>
    <t xml:space="preserve">           黑色金属冶炼及压延加工业</t>
  </si>
  <si>
    <r>
      <rPr>
        <sz val="9"/>
        <rFont val="宋体"/>
        <charset val="134"/>
      </rPr>
      <t>有色金属冶炼及压延加工业</t>
    </r>
  </si>
  <si>
    <t xml:space="preserve">           有色金属冶炼及压延加工业</t>
  </si>
  <si>
    <r>
      <rPr>
        <sz val="9"/>
        <rFont val="宋体"/>
        <charset val="134"/>
      </rPr>
      <t>其他制造业支出</t>
    </r>
  </si>
  <si>
    <t xml:space="preserve">           其他制造业支出</t>
  </si>
  <si>
    <r>
      <rPr>
        <sz val="9"/>
        <rFont val="宋体"/>
        <charset val="134"/>
      </rPr>
      <t>建筑业</t>
    </r>
  </si>
  <si>
    <t xml:space="preserve">         建筑业</t>
  </si>
  <si>
    <r>
      <rPr>
        <sz val="9"/>
        <rFont val="宋体"/>
        <charset val="134"/>
      </rPr>
      <t>其他建筑业支出</t>
    </r>
  </si>
  <si>
    <t xml:space="preserve">           其他建筑业支出</t>
  </si>
  <si>
    <r>
      <rPr>
        <sz val="9"/>
        <rFont val="宋体"/>
        <charset val="134"/>
      </rPr>
      <t>工业和信息产业监管</t>
    </r>
  </si>
  <si>
    <t xml:space="preserve">         工业和信息产业监管</t>
  </si>
  <si>
    <r>
      <rPr>
        <sz val="9"/>
        <rFont val="宋体"/>
        <charset val="134"/>
      </rPr>
      <t>战备应急</t>
    </r>
  </si>
  <si>
    <t xml:space="preserve">           战备应急</t>
  </si>
  <si>
    <r>
      <rPr>
        <sz val="9"/>
        <rFont val="宋体"/>
        <charset val="134"/>
      </rPr>
      <t>信息安全建设</t>
    </r>
  </si>
  <si>
    <t xml:space="preserve">           信息安全建设</t>
  </si>
  <si>
    <r>
      <rPr>
        <sz val="9"/>
        <rFont val="宋体"/>
        <charset val="134"/>
      </rPr>
      <t>专用通信</t>
    </r>
  </si>
  <si>
    <t xml:space="preserve">           专用通信</t>
  </si>
  <si>
    <r>
      <rPr>
        <sz val="9"/>
        <rFont val="宋体"/>
        <charset val="134"/>
      </rPr>
      <t>无线电监管</t>
    </r>
  </si>
  <si>
    <t xml:space="preserve">           无线电监管</t>
  </si>
  <si>
    <r>
      <rPr>
        <sz val="9"/>
        <rFont val="宋体"/>
        <charset val="134"/>
      </rPr>
      <t>工业和信息产业战略研究与标准制定</t>
    </r>
  </si>
  <si>
    <t xml:space="preserve">           工业和信息产业战略研究与标准制定</t>
  </si>
  <si>
    <r>
      <rPr>
        <sz val="9"/>
        <rFont val="宋体"/>
        <charset val="134"/>
      </rPr>
      <t>工业和信息产业支持</t>
    </r>
  </si>
  <si>
    <t xml:space="preserve">           工业和信息产业支持</t>
  </si>
  <si>
    <r>
      <rPr>
        <sz val="9"/>
        <rFont val="宋体"/>
        <charset val="134"/>
      </rPr>
      <t>电子专项工程</t>
    </r>
  </si>
  <si>
    <t xml:space="preserve">           电子专项工程</t>
  </si>
  <si>
    <r>
      <rPr>
        <sz val="9"/>
        <rFont val="宋体"/>
        <charset val="134"/>
      </rPr>
      <t>技术基础研究</t>
    </r>
  </si>
  <si>
    <t xml:space="preserve">           技术基础研究</t>
  </si>
  <si>
    <r>
      <rPr>
        <sz val="9"/>
        <rFont val="宋体"/>
        <charset val="134"/>
      </rPr>
      <t>其他工业和信息产业监管支出</t>
    </r>
  </si>
  <si>
    <t xml:space="preserve">           其他工业和信息产业监管支出</t>
  </si>
  <si>
    <r>
      <rPr>
        <sz val="9"/>
        <rFont val="宋体"/>
        <charset val="134"/>
      </rPr>
      <t>安全生产监管</t>
    </r>
  </si>
  <si>
    <t xml:space="preserve">         安全生产监管</t>
  </si>
  <si>
    <t>国务院安委员专项</t>
  </si>
  <si>
    <t xml:space="preserve">           国务院安委员专项</t>
  </si>
  <si>
    <r>
      <rPr>
        <sz val="9"/>
        <rFont val="宋体"/>
        <charset val="134"/>
      </rPr>
      <t>安全监管监察专项</t>
    </r>
  </si>
  <si>
    <t xml:space="preserve">           安全监管监察专项</t>
  </si>
  <si>
    <r>
      <rPr>
        <sz val="9"/>
        <rFont val="宋体"/>
        <charset val="134"/>
      </rPr>
      <t>应急救援支出</t>
    </r>
  </si>
  <si>
    <t xml:space="preserve">           应急救援支出</t>
  </si>
  <si>
    <r>
      <rPr>
        <sz val="9"/>
        <rFont val="宋体"/>
        <charset val="134"/>
      </rPr>
      <t>煤炭安全</t>
    </r>
  </si>
  <si>
    <t xml:space="preserve">           煤炭安全</t>
  </si>
  <si>
    <r>
      <rPr>
        <sz val="9"/>
        <rFont val="宋体"/>
        <charset val="134"/>
      </rPr>
      <t>其他安全生产监管支出</t>
    </r>
  </si>
  <si>
    <t xml:space="preserve">           其他安全生产监管支出</t>
  </si>
  <si>
    <r>
      <rPr>
        <sz val="9"/>
        <rFont val="宋体"/>
        <charset val="134"/>
      </rPr>
      <t>国有资产监管</t>
    </r>
  </si>
  <si>
    <t xml:space="preserve">         国有资产监管</t>
  </si>
  <si>
    <r>
      <rPr>
        <sz val="9"/>
        <rFont val="宋体"/>
        <charset val="134"/>
      </rPr>
      <t>国有企业监事会专项</t>
    </r>
  </si>
  <si>
    <t xml:space="preserve">           国有企业监事会专项</t>
  </si>
  <si>
    <r>
      <rPr>
        <sz val="9"/>
        <rFont val="宋体"/>
        <charset val="134"/>
      </rPr>
      <t>其他国有资产监管支出</t>
    </r>
  </si>
  <si>
    <t xml:space="preserve">           其他国有资产监管支出</t>
  </si>
  <si>
    <r>
      <rPr>
        <sz val="9"/>
        <rFont val="宋体"/>
        <charset val="134"/>
      </rPr>
      <t>支持中小企业发展和管理支出</t>
    </r>
  </si>
  <si>
    <t xml:space="preserve">         支持中小企业发展和管理支出</t>
  </si>
  <si>
    <r>
      <rPr>
        <sz val="9"/>
        <rFont val="宋体"/>
        <charset val="134"/>
      </rPr>
      <t>科技型中小企业技术创新基金</t>
    </r>
  </si>
  <si>
    <t xml:space="preserve">           科技型中小企业技术创新基金</t>
  </si>
  <si>
    <r>
      <rPr>
        <sz val="9"/>
        <rFont val="宋体"/>
        <charset val="134"/>
      </rPr>
      <t>中小企业发展专项</t>
    </r>
  </si>
  <si>
    <t xml:space="preserve">           中小企业发展专项</t>
  </si>
  <si>
    <r>
      <rPr>
        <sz val="9"/>
        <rFont val="宋体"/>
        <charset val="134"/>
      </rPr>
      <t>其他支持中小企业发展和管理支出</t>
    </r>
  </si>
  <si>
    <t xml:space="preserve">           其他支持中小企业发展和管理支出</t>
  </si>
  <si>
    <r>
      <rPr>
        <sz val="9"/>
        <rFont val="宋体"/>
        <charset val="134"/>
      </rPr>
      <t>其他资源勘探信息等支出</t>
    </r>
  </si>
  <si>
    <t xml:space="preserve">         其他资源勘探信息等支出</t>
  </si>
  <si>
    <r>
      <rPr>
        <sz val="9"/>
        <rFont val="宋体"/>
        <charset val="134"/>
      </rPr>
      <t>黄金事务</t>
    </r>
  </si>
  <si>
    <t xml:space="preserve">           黄金事务</t>
  </si>
  <si>
    <r>
      <rPr>
        <sz val="9"/>
        <rFont val="宋体"/>
        <charset val="134"/>
      </rPr>
      <t>建设项目贷款贴息</t>
    </r>
  </si>
  <si>
    <t xml:space="preserve">           建设项目贷款贴息</t>
  </si>
  <si>
    <r>
      <rPr>
        <sz val="9"/>
        <rFont val="宋体"/>
        <charset val="134"/>
      </rPr>
      <t>技术改造支出</t>
    </r>
  </si>
  <si>
    <t xml:space="preserve">           技术改造支出</t>
  </si>
  <si>
    <r>
      <rPr>
        <sz val="9"/>
        <rFont val="宋体"/>
        <charset val="134"/>
      </rPr>
      <t>中药材扶持资金支出</t>
    </r>
  </si>
  <si>
    <t xml:space="preserve">           中药材扶持资金支出</t>
  </si>
  <si>
    <r>
      <rPr>
        <sz val="9"/>
        <rFont val="宋体"/>
        <charset val="134"/>
      </rPr>
      <t>重点产业振兴和技术改造项目贷款贴息</t>
    </r>
  </si>
  <si>
    <t xml:space="preserve">           重点产业振兴和技术改造项目贷款贴息</t>
  </si>
  <si>
    <t xml:space="preserve">           其他资源勘探信息等支出</t>
  </si>
  <si>
    <t>216</t>
  </si>
  <si>
    <r>
      <rPr>
        <b/>
        <sz val="9"/>
        <rFont val="宋体"/>
        <charset val="134"/>
      </rPr>
      <t>商业服务业等支出</t>
    </r>
  </si>
  <si>
    <t xml:space="preserve">   十五、商业服务业等支出</t>
  </si>
  <si>
    <r>
      <rPr>
        <sz val="9"/>
        <rFont val="宋体"/>
        <charset val="134"/>
      </rPr>
      <t>商业流通事务</t>
    </r>
  </si>
  <si>
    <t xml:space="preserve">         商业流通事务</t>
  </si>
  <si>
    <r>
      <rPr>
        <sz val="9"/>
        <rFont val="宋体"/>
        <charset val="134"/>
      </rPr>
      <t>食品流通安全补贴</t>
    </r>
  </si>
  <si>
    <t xml:space="preserve">           食品流通安全补贴</t>
  </si>
  <si>
    <r>
      <rPr>
        <sz val="9"/>
        <rFont val="宋体"/>
        <charset val="134"/>
      </rPr>
      <t>市场监测及信息管理</t>
    </r>
  </si>
  <si>
    <t xml:space="preserve">           市场监测及信息管理</t>
  </si>
  <si>
    <r>
      <rPr>
        <sz val="9"/>
        <rFont val="宋体"/>
        <charset val="134"/>
      </rPr>
      <t>民贸企业补贴</t>
    </r>
  </si>
  <si>
    <t xml:space="preserve">           民贸企业补贴</t>
  </si>
  <si>
    <r>
      <rPr>
        <sz val="9"/>
        <rFont val="宋体"/>
        <charset val="134"/>
      </rPr>
      <t>民贸民品贷款贴息</t>
    </r>
  </si>
  <si>
    <t xml:space="preserve">           民贸民品贷款贴息</t>
  </si>
  <si>
    <r>
      <rPr>
        <sz val="9"/>
        <rFont val="宋体"/>
        <charset val="134"/>
      </rPr>
      <t>其他商业流通事务支出</t>
    </r>
  </si>
  <si>
    <t xml:space="preserve">           其他商业流通事务支出</t>
  </si>
  <si>
    <r>
      <rPr>
        <sz val="9"/>
        <rFont val="宋体"/>
        <charset val="134"/>
      </rPr>
      <t>旅游业管理与服务支出</t>
    </r>
  </si>
  <si>
    <t xml:space="preserve">         旅游业管理与服务支出</t>
  </si>
  <si>
    <r>
      <rPr>
        <sz val="9"/>
        <rFont val="宋体"/>
        <charset val="134"/>
      </rPr>
      <t>旅游宣传</t>
    </r>
  </si>
  <si>
    <t xml:space="preserve">           旅游宣传</t>
  </si>
  <si>
    <r>
      <rPr>
        <sz val="9"/>
        <rFont val="宋体"/>
        <charset val="134"/>
      </rPr>
      <t>旅游行业业务管理</t>
    </r>
  </si>
  <si>
    <t xml:space="preserve">           旅游行业业务管理</t>
  </si>
  <si>
    <r>
      <rPr>
        <sz val="9"/>
        <rFont val="宋体"/>
        <charset val="134"/>
      </rPr>
      <t>其他旅游业管理与服务支出</t>
    </r>
  </si>
  <si>
    <t xml:space="preserve">           其他旅游业管理与服务支出</t>
  </si>
  <si>
    <r>
      <rPr>
        <sz val="9"/>
        <rFont val="宋体"/>
        <charset val="134"/>
      </rPr>
      <t>涉外发展服务支出</t>
    </r>
  </si>
  <si>
    <t xml:space="preserve">         涉外发展服务支出</t>
  </si>
  <si>
    <r>
      <rPr>
        <sz val="9"/>
        <rFont val="宋体"/>
        <charset val="134"/>
      </rPr>
      <t>外商投资环境建设补助资金</t>
    </r>
  </si>
  <si>
    <t xml:space="preserve">           外商投资环境建设补助资金</t>
  </si>
  <si>
    <r>
      <rPr>
        <sz val="9"/>
        <rFont val="宋体"/>
        <charset val="134"/>
      </rPr>
      <t>其他涉外发展服务支出</t>
    </r>
  </si>
  <si>
    <t xml:space="preserve">           其他涉外发展服务支出</t>
  </si>
  <si>
    <r>
      <rPr>
        <sz val="9"/>
        <rFont val="宋体"/>
        <charset val="134"/>
      </rPr>
      <t>其他商业服务业等支出</t>
    </r>
  </si>
  <si>
    <t xml:space="preserve">         其他商业服务业等支出</t>
  </si>
  <si>
    <r>
      <rPr>
        <sz val="9"/>
        <rFont val="宋体"/>
        <charset val="134"/>
      </rPr>
      <t>服务业基础设施建设</t>
    </r>
  </si>
  <si>
    <t xml:space="preserve">           服务业基础设施建设</t>
  </si>
  <si>
    <t xml:space="preserve">           其他商业服务业等支出</t>
  </si>
  <si>
    <t>217</t>
  </si>
  <si>
    <r>
      <rPr>
        <b/>
        <sz val="9"/>
        <rFont val="宋体"/>
        <charset val="134"/>
      </rPr>
      <t>金融支出</t>
    </r>
  </si>
  <si>
    <t xml:space="preserve">   十六、金融支出</t>
  </si>
  <si>
    <r>
      <rPr>
        <sz val="9"/>
        <rFont val="宋体"/>
        <charset val="134"/>
      </rPr>
      <t>金融部门行政支出</t>
    </r>
  </si>
  <si>
    <t xml:space="preserve">         金融部门行政支出</t>
  </si>
  <si>
    <r>
      <rPr>
        <sz val="12"/>
        <rFont val="宋体"/>
        <charset val="134"/>
      </rPr>
      <t xml:space="preserve">   </t>
    </r>
    <r>
      <rPr>
        <sz val="12"/>
        <rFont val="宋体"/>
        <charset val="134"/>
      </rPr>
      <t xml:space="preserve">     </t>
    </r>
    <r>
      <rPr>
        <sz val="12"/>
        <rFont val="宋体"/>
        <charset val="134"/>
      </rPr>
      <t xml:space="preserve">   行政运行</t>
    </r>
  </si>
  <si>
    <r>
      <rPr>
        <sz val="12"/>
        <rFont val="宋体"/>
        <charset val="134"/>
      </rPr>
      <t xml:space="preserve">     </t>
    </r>
    <r>
      <rPr>
        <sz val="12"/>
        <rFont val="宋体"/>
        <charset val="134"/>
      </rPr>
      <t xml:space="preserve">     </t>
    </r>
    <r>
      <rPr>
        <sz val="12"/>
        <rFont val="宋体"/>
        <charset val="134"/>
      </rPr>
      <t xml:space="preserve"> 一般行政管理事务</t>
    </r>
  </si>
  <si>
    <r>
      <rPr>
        <sz val="12"/>
        <rFont val="宋体"/>
        <charset val="134"/>
      </rPr>
      <t xml:space="preserve">   </t>
    </r>
    <r>
      <rPr>
        <sz val="12"/>
        <rFont val="宋体"/>
        <charset val="134"/>
      </rPr>
      <t xml:space="preserve">     </t>
    </r>
    <r>
      <rPr>
        <sz val="12"/>
        <rFont val="宋体"/>
        <charset val="134"/>
      </rPr>
      <t xml:space="preserve">   机关服务</t>
    </r>
  </si>
  <si>
    <r>
      <rPr>
        <sz val="12"/>
        <rFont val="宋体"/>
        <charset val="134"/>
      </rPr>
      <t xml:space="preserve">   </t>
    </r>
    <r>
      <rPr>
        <sz val="12"/>
        <rFont val="宋体"/>
        <charset val="134"/>
      </rPr>
      <t xml:space="preserve">     </t>
    </r>
    <r>
      <rPr>
        <sz val="12"/>
        <rFont val="宋体"/>
        <charset val="134"/>
      </rPr>
      <t xml:space="preserve">   安全防卫</t>
    </r>
  </si>
  <si>
    <r>
      <rPr>
        <sz val="12"/>
        <rFont val="宋体"/>
        <charset val="134"/>
      </rPr>
      <t xml:space="preserve">    </t>
    </r>
    <r>
      <rPr>
        <sz val="12"/>
        <rFont val="宋体"/>
        <charset val="134"/>
      </rPr>
      <t xml:space="preserve">     </t>
    </r>
    <r>
      <rPr>
        <sz val="12"/>
        <rFont val="宋体"/>
        <charset val="134"/>
      </rPr>
      <t xml:space="preserve">  事业运行</t>
    </r>
  </si>
  <si>
    <r>
      <rPr>
        <sz val="12"/>
        <rFont val="宋体"/>
        <charset val="134"/>
      </rPr>
      <t xml:space="preserve">    </t>
    </r>
    <r>
      <rPr>
        <sz val="12"/>
        <rFont val="宋体"/>
        <charset val="134"/>
      </rPr>
      <t xml:space="preserve">     </t>
    </r>
    <r>
      <rPr>
        <sz val="12"/>
        <rFont val="宋体"/>
        <charset val="134"/>
      </rPr>
      <t xml:space="preserve">  金融部门其他行政支出</t>
    </r>
  </si>
  <si>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</si>
  <si>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</si>
  <si>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</si>
  <si>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</si>
  <si>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</si>
  <si>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</si>
  <si>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</si>
  <si>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</si>
  <si>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</si>
  <si>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</si>
  <si>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r>
      <rPr>
        <sz val="9"/>
        <rFont val="宋体"/>
        <charset val="134"/>
      </rPr>
      <t>金融发展支出</t>
    </r>
  </si>
  <si>
    <t xml:space="preserve">         金融发展支出</t>
  </si>
  <si>
    <r>
      <rPr>
        <sz val="12"/>
        <rFont val="宋体"/>
        <charset val="134"/>
      </rPr>
      <t xml:space="preserve">  </t>
    </r>
    <r>
      <rPr>
        <sz val="12"/>
        <rFont val="宋体"/>
        <charset val="134"/>
      </rPr>
      <t xml:space="preserve">     </t>
    </r>
    <r>
      <rPr>
        <sz val="12"/>
        <rFont val="宋体"/>
        <charset val="134"/>
      </rPr>
      <t xml:space="preserve">    政策性银行亏损补贴</t>
    </r>
  </si>
  <si>
    <r>
      <rPr>
        <sz val="12"/>
        <rFont val="宋体"/>
        <charset val="134"/>
      </rPr>
      <t xml:space="preserve">    </t>
    </r>
    <r>
      <rPr>
        <sz val="12"/>
        <rFont val="宋体"/>
        <charset val="134"/>
      </rPr>
      <t xml:space="preserve">     </t>
    </r>
    <r>
      <rPr>
        <sz val="12"/>
        <rFont val="宋体"/>
        <charset val="134"/>
      </rPr>
      <t xml:space="preserve">  商业银行贷款贴息</t>
    </r>
  </si>
  <si>
    <r>
      <rPr>
        <sz val="12"/>
        <rFont val="宋体"/>
        <charset val="134"/>
      </rPr>
      <t xml:space="preserve">    </t>
    </r>
    <r>
      <rPr>
        <sz val="12"/>
        <rFont val="宋体"/>
        <charset val="134"/>
      </rPr>
      <t xml:space="preserve">     </t>
    </r>
    <r>
      <rPr>
        <sz val="12"/>
        <rFont val="宋体"/>
        <charset val="134"/>
      </rPr>
      <t xml:space="preserve">  补充资本金</t>
    </r>
  </si>
  <si>
    <r>
      <rPr>
        <sz val="12"/>
        <rFont val="宋体"/>
        <charset val="134"/>
      </rPr>
      <t xml:space="preserve">     </t>
    </r>
    <r>
      <rPr>
        <sz val="12"/>
        <rFont val="宋体"/>
        <charset val="134"/>
      </rPr>
      <t xml:space="preserve">     </t>
    </r>
    <r>
      <rPr>
        <sz val="12"/>
        <rFont val="宋体"/>
        <charset val="134"/>
      </rPr>
      <t xml:space="preserve"> 风险基金补助</t>
    </r>
  </si>
  <si>
    <r>
      <rPr>
        <sz val="12"/>
        <rFont val="宋体"/>
        <charset val="134"/>
      </rPr>
      <t xml:space="preserve">     </t>
    </r>
    <r>
      <rPr>
        <sz val="12"/>
        <rFont val="宋体"/>
        <charset val="134"/>
      </rPr>
      <t xml:space="preserve">     </t>
    </r>
    <r>
      <rPr>
        <sz val="12"/>
        <rFont val="宋体"/>
        <charset val="134"/>
      </rPr>
      <t xml:space="preserve"> 其他金融发展支出</t>
    </r>
  </si>
  <si>
    <t>金融发展支出</t>
  </si>
  <si>
    <t xml:space="preserve">         金融调控支出</t>
  </si>
  <si>
    <r>
      <rPr>
        <sz val="12"/>
        <rFont val="宋体"/>
        <charset val="134"/>
      </rPr>
      <t xml:space="preserve">       </t>
    </r>
    <r>
      <rPr>
        <sz val="12"/>
        <rFont val="宋体"/>
        <charset val="134"/>
      </rPr>
      <t xml:space="preserve">    中央银行亏损补贴</t>
    </r>
  </si>
  <si>
    <r>
      <rPr>
        <sz val="12"/>
        <rFont val="宋体"/>
        <charset val="134"/>
      </rPr>
      <t xml:space="preserve">         </t>
    </r>
    <r>
      <rPr>
        <sz val="12"/>
        <rFont val="宋体"/>
        <charset val="134"/>
      </rPr>
      <t xml:space="preserve">  其他金融调控支出</t>
    </r>
  </si>
  <si>
    <t>其他金融支出</t>
  </si>
  <si>
    <t xml:space="preserve">         其他金融支出</t>
  </si>
  <si>
    <t>219</t>
  </si>
  <si>
    <r>
      <rPr>
        <b/>
        <sz val="9"/>
        <rFont val="宋体"/>
        <charset val="134"/>
      </rPr>
      <t>援助其他地区支出</t>
    </r>
  </si>
  <si>
    <t xml:space="preserve">   十七、援助其他地区支出</t>
  </si>
  <si>
    <r>
      <rPr>
        <sz val="9"/>
        <rFont val="宋体"/>
        <charset val="134"/>
      </rPr>
      <t>一般公共服务</t>
    </r>
  </si>
  <si>
    <t xml:space="preserve">         一般公共服务</t>
  </si>
  <si>
    <r>
      <rPr>
        <sz val="9"/>
        <rFont val="宋体"/>
        <charset val="134"/>
      </rPr>
      <t>教育</t>
    </r>
  </si>
  <si>
    <t xml:space="preserve">         教育</t>
  </si>
  <si>
    <r>
      <rPr>
        <sz val="9"/>
        <rFont val="宋体"/>
        <charset val="134"/>
      </rPr>
      <t>文化体育与传媒</t>
    </r>
  </si>
  <si>
    <t xml:space="preserve">         文化体育与传媒</t>
  </si>
  <si>
    <r>
      <rPr>
        <sz val="9"/>
        <rFont val="宋体"/>
        <charset val="134"/>
      </rPr>
      <t>医疗卫生</t>
    </r>
  </si>
  <si>
    <t xml:space="preserve">         医疗卫生</t>
  </si>
  <si>
    <r>
      <rPr>
        <sz val="9"/>
        <rFont val="宋体"/>
        <charset val="134"/>
      </rPr>
      <t>节能环保</t>
    </r>
  </si>
  <si>
    <t xml:space="preserve">         节能环保</t>
  </si>
  <si>
    <r>
      <rPr>
        <sz val="9"/>
        <rFont val="宋体"/>
        <charset val="134"/>
      </rPr>
      <t>交通运输</t>
    </r>
  </si>
  <si>
    <t xml:space="preserve">         交通运输</t>
  </si>
  <si>
    <r>
      <rPr>
        <sz val="9"/>
        <rFont val="宋体"/>
        <charset val="134"/>
      </rPr>
      <t>住房保障</t>
    </r>
  </si>
  <si>
    <t xml:space="preserve">         住房保障</t>
  </si>
  <si>
    <r>
      <rPr>
        <sz val="9"/>
        <rFont val="宋体"/>
        <charset val="134"/>
      </rPr>
      <t>其他支出</t>
    </r>
  </si>
  <si>
    <t xml:space="preserve">         其他支出</t>
  </si>
  <si>
    <t>220</t>
  </si>
  <si>
    <r>
      <rPr>
        <b/>
        <sz val="9"/>
        <rFont val="宋体"/>
        <charset val="134"/>
      </rPr>
      <t>国土海洋气象等支出</t>
    </r>
  </si>
  <si>
    <t xml:space="preserve">   十八、国土海洋气象等支出</t>
  </si>
  <si>
    <r>
      <rPr>
        <sz val="9"/>
        <rFont val="宋体"/>
        <charset val="134"/>
      </rPr>
      <t>国土资源事务</t>
    </r>
  </si>
  <si>
    <t xml:space="preserve">         国土资源事务</t>
  </si>
  <si>
    <r>
      <rPr>
        <sz val="9"/>
        <rFont val="宋体"/>
        <charset val="134"/>
      </rPr>
      <t>国土资源规划及管理</t>
    </r>
  </si>
  <si>
    <t xml:space="preserve">           国土资源规划及管理</t>
  </si>
  <si>
    <r>
      <rPr>
        <sz val="9"/>
        <rFont val="宋体"/>
        <charset val="134"/>
      </rPr>
      <t>土地资源调查</t>
    </r>
  </si>
  <si>
    <t xml:space="preserve">           土地资源调查</t>
  </si>
  <si>
    <r>
      <rPr>
        <sz val="9"/>
        <rFont val="宋体"/>
        <charset val="134"/>
      </rPr>
      <t>土地资源利用与保护</t>
    </r>
  </si>
  <si>
    <t xml:space="preserve">           土地资源利用与保护</t>
  </si>
  <si>
    <r>
      <rPr>
        <sz val="9"/>
        <rFont val="宋体"/>
        <charset val="134"/>
      </rPr>
      <t>国土资源社会公益服务</t>
    </r>
  </si>
  <si>
    <t xml:space="preserve">           国土资源社会公益服务</t>
  </si>
  <si>
    <r>
      <rPr>
        <sz val="9"/>
        <rFont val="宋体"/>
        <charset val="134"/>
      </rPr>
      <t>国土资源行业业务管理</t>
    </r>
  </si>
  <si>
    <t xml:space="preserve">           国土资源行业业务管理</t>
  </si>
  <si>
    <r>
      <rPr>
        <sz val="9"/>
        <rFont val="宋体"/>
        <charset val="134"/>
      </rPr>
      <t>国土资源调查</t>
    </r>
  </si>
  <si>
    <t xml:space="preserve">           国土资源调查</t>
  </si>
  <si>
    <r>
      <rPr>
        <sz val="9"/>
        <rFont val="宋体"/>
        <charset val="134"/>
      </rPr>
      <t>国土整治</t>
    </r>
  </si>
  <si>
    <t xml:space="preserve">           国土整治</t>
  </si>
  <si>
    <r>
      <rPr>
        <sz val="9"/>
        <rFont val="宋体"/>
        <charset val="134"/>
      </rPr>
      <t>地质灾害防治</t>
    </r>
  </si>
  <si>
    <t xml:space="preserve">           地质灾害防治</t>
  </si>
  <si>
    <r>
      <rPr>
        <sz val="9"/>
        <rFont val="宋体"/>
        <charset val="134"/>
      </rPr>
      <t>土地资源储备支出</t>
    </r>
  </si>
  <si>
    <t xml:space="preserve">           土地资源储备支出</t>
  </si>
  <si>
    <r>
      <rPr>
        <sz val="9"/>
        <rFont val="宋体"/>
        <charset val="134"/>
      </rPr>
      <t>地质及矿产资源调查</t>
    </r>
  </si>
  <si>
    <t xml:space="preserve">           地质及矿产资源调查</t>
  </si>
  <si>
    <r>
      <rPr>
        <sz val="9"/>
        <rFont val="宋体"/>
        <charset val="134"/>
      </rPr>
      <t>地质矿产资源利用与保护</t>
    </r>
  </si>
  <si>
    <t xml:space="preserve">           地质矿产资源利用与保护</t>
  </si>
  <si>
    <r>
      <rPr>
        <sz val="9"/>
        <rFont val="宋体"/>
        <charset val="134"/>
      </rPr>
      <t>地质转产项目财政贴息</t>
    </r>
  </si>
  <si>
    <t xml:space="preserve">           地质转产项目财政贴息</t>
  </si>
  <si>
    <r>
      <rPr>
        <sz val="9"/>
        <rFont val="宋体"/>
        <charset val="134"/>
      </rPr>
      <t>国外风险勘查</t>
    </r>
  </si>
  <si>
    <t xml:space="preserve">           国外风险勘查</t>
  </si>
  <si>
    <r>
      <rPr>
        <sz val="9"/>
        <rFont val="宋体"/>
        <charset val="134"/>
      </rPr>
      <t>地质勘查基金（周转金）支出</t>
    </r>
  </si>
  <si>
    <t xml:space="preserve">           地质勘查基金（周转金）支出</t>
  </si>
  <si>
    <r>
      <rPr>
        <sz val="9"/>
        <rFont val="宋体"/>
        <charset val="134"/>
      </rPr>
      <t>矿产资源专项收入安排的支出</t>
    </r>
  </si>
  <si>
    <t xml:space="preserve">           矿产资源专项收入安排的支出</t>
  </si>
  <si>
    <r>
      <rPr>
        <sz val="9"/>
        <rFont val="宋体"/>
        <charset val="134"/>
      </rPr>
      <t>其他国土资源事务支出</t>
    </r>
  </si>
  <si>
    <t xml:space="preserve">           其他国土资源事务支出</t>
  </si>
  <si>
    <r>
      <rPr>
        <sz val="9"/>
        <rFont val="宋体"/>
        <charset val="134"/>
      </rPr>
      <t>海洋管理事务</t>
    </r>
  </si>
  <si>
    <t xml:space="preserve">         海洋管理事务</t>
  </si>
  <si>
    <r>
      <rPr>
        <sz val="9"/>
        <rFont val="宋体"/>
        <charset val="134"/>
      </rPr>
      <t>海域使用管理</t>
    </r>
  </si>
  <si>
    <t xml:space="preserve">           海域使用管理</t>
  </si>
  <si>
    <r>
      <rPr>
        <sz val="9"/>
        <rFont val="宋体"/>
        <charset val="134"/>
      </rPr>
      <t>海洋环境保护与监测</t>
    </r>
  </si>
  <si>
    <t xml:space="preserve">           海洋环境保护与监测</t>
  </si>
  <si>
    <r>
      <rPr>
        <sz val="9"/>
        <rFont val="宋体"/>
        <charset val="134"/>
      </rPr>
      <t>海洋调查评价</t>
    </r>
  </si>
  <si>
    <t xml:space="preserve">           海洋调查评价</t>
  </si>
  <si>
    <r>
      <rPr>
        <sz val="9"/>
        <rFont val="宋体"/>
        <charset val="134"/>
      </rPr>
      <t>海洋权益维护</t>
    </r>
  </si>
  <si>
    <t xml:space="preserve">           海洋权益维护</t>
  </si>
  <si>
    <r>
      <rPr>
        <sz val="9"/>
        <rFont val="宋体"/>
        <charset val="134"/>
      </rPr>
      <t>海洋执法监察</t>
    </r>
  </si>
  <si>
    <t xml:space="preserve">           海洋执法监察</t>
  </si>
  <si>
    <r>
      <rPr>
        <sz val="9"/>
        <rFont val="宋体"/>
        <charset val="134"/>
      </rPr>
      <t>海洋防灾减灾</t>
    </r>
  </si>
  <si>
    <t xml:space="preserve">           海洋防灾减灾</t>
  </si>
  <si>
    <r>
      <rPr>
        <sz val="9"/>
        <rFont val="宋体"/>
        <charset val="134"/>
      </rPr>
      <t>海洋卫星</t>
    </r>
  </si>
  <si>
    <t xml:space="preserve">           海洋卫星</t>
  </si>
  <si>
    <r>
      <rPr>
        <sz val="9"/>
        <rFont val="宋体"/>
        <charset val="134"/>
      </rPr>
      <t>极地考察</t>
    </r>
  </si>
  <si>
    <t xml:space="preserve">           极地考察</t>
  </si>
  <si>
    <r>
      <rPr>
        <sz val="9"/>
        <rFont val="宋体"/>
        <charset val="134"/>
      </rPr>
      <t>海洋矿产资源勘探研究</t>
    </r>
  </si>
  <si>
    <t xml:space="preserve">           海洋矿产资源勘探研究</t>
  </si>
  <si>
    <r>
      <rPr>
        <sz val="9"/>
        <rFont val="宋体"/>
        <charset val="134"/>
      </rPr>
      <t>海港航标维护</t>
    </r>
  </si>
  <si>
    <t xml:space="preserve">           海港航标维护</t>
  </si>
  <si>
    <r>
      <rPr>
        <sz val="9"/>
        <rFont val="宋体"/>
        <charset val="134"/>
      </rPr>
      <t>海域使用金支出</t>
    </r>
  </si>
  <si>
    <t xml:space="preserve">           海域使用金支出</t>
  </si>
  <si>
    <r>
      <rPr>
        <sz val="9"/>
        <rFont val="宋体"/>
        <charset val="134"/>
      </rPr>
      <t>海水淡化</t>
    </r>
  </si>
  <si>
    <t xml:space="preserve">           海水淡化</t>
  </si>
  <si>
    <r>
      <rPr>
        <sz val="9"/>
        <rFont val="宋体"/>
        <charset val="134"/>
      </rPr>
      <t>海洋工程排污费支出</t>
    </r>
  </si>
  <si>
    <t xml:space="preserve">           海洋工程排污费支出</t>
  </si>
  <si>
    <r>
      <rPr>
        <sz val="9"/>
        <rFont val="宋体"/>
        <charset val="134"/>
      </rPr>
      <t>无居民海岛使用金支出</t>
    </r>
  </si>
  <si>
    <t xml:space="preserve">           无居民海岛使用金支出</t>
  </si>
  <si>
    <t>海岛和海域保护</t>
  </si>
  <si>
    <t xml:space="preserve">           海岛和海域保护</t>
  </si>
  <si>
    <r>
      <rPr>
        <sz val="9"/>
        <rFont val="宋体"/>
        <charset val="134"/>
      </rPr>
      <t>其他海洋管理事务支出</t>
    </r>
  </si>
  <si>
    <t xml:space="preserve">           其他海洋管理事务支出</t>
  </si>
  <si>
    <r>
      <rPr>
        <sz val="9"/>
        <rFont val="宋体"/>
        <charset val="134"/>
      </rPr>
      <t>测绘事务</t>
    </r>
  </si>
  <si>
    <t xml:space="preserve">         测绘事务</t>
  </si>
  <si>
    <r>
      <rPr>
        <sz val="9"/>
        <rFont val="宋体"/>
        <charset val="134"/>
      </rPr>
      <t>基础测绘</t>
    </r>
  </si>
  <si>
    <t xml:space="preserve">           基础测绘</t>
  </si>
  <si>
    <r>
      <rPr>
        <sz val="9"/>
        <rFont val="宋体"/>
        <charset val="134"/>
      </rPr>
      <t>航空摄影</t>
    </r>
  </si>
  <si>
    <t xml:space="preserve">           航空摄影</t>
  </si>
  <si>
    <r>
      <rPr>
        <sz val="9"/>
        <rFont val="宋体"/>
        <charset val="134"/>
      </rPr>
      <t>测绘工程建设</t>
    </r>
  </si>
  <si>
    <t xml:space="preserve">           测绘工程建设</t>
  </si>
  <si>
    <r>
      <rPr>
        <sz val="9"/>
        <rFont val="宋体"/>
        <charset val="134"/>
      </rPr>
      <t>其他测绘事务支出</t>
    </r>
  </si>
  <si>
    <t xml:space="preserve">           其他测绘事务支出</t>
  </si>
  <si>
    <r>
      <rPr>
        <sz val="9"/>
        <rFont val="宋体"/>
        <charset val="134"/>
      </rPr>
      <t>地震事务</t>
    </r>
  </si>
  <si>
    <t xml:space="preserve">         地震事务</t>
  </si>
  <si>
    <r>
      <rPr>
        <sz val="9"/>
        <rFont val="宋体"/>
        <charset val="134"/>
      </rPr>
      <t>地震监测</t>
    </r>
  </si>
  <si>
    <t xml:space="preserve">           地震监测</t>
  </si>
  <si>
    <r>
      <rPr>
        <sz val="9"/>
        <rFont val="宋体"/>
        <charset val="134"/>
      </rPr>
      <t>地震预测预报</t>
    </r>
  </si>
  <si>
    <t xml:space="preserve">           地震预测预报</t>
  </si>
  <si>
    <r>
      <rPr>
        <sz val="9"/>
        <rFont val="宋体"/>
        <charset val="134"/>
      </rPr>
      <t>地震灾害预防</t>
    </r>
  </si>
  <si>
    <t xml:space="preserve">           地震灾害预防</t>
  </si>
  <si>
    <r>
      <rPr>
        <sz val="9"/>
        <rFont val="宋体"/>
        <charset val="134"/>
      </rPr>
      <t>地震应急救援</t>
    </r>
  </si>
  <si>
    <t xml:space="preserve">           地震应急救援</t>
  </si>
  <si>
    <r>
      <rPr>
        <sz val="9"/>
        <rFont val="宋体"/>
        <charset val="134"/>
      </rPr>
      <t>地震环境探察</t>
    </r>
  </si>
  <si>
    <t xml:space="preserve">           地震环境探察</t>
  </si>
  <si>
    <r>
      <rPr>
        <sz val="9"/>
        <rFont val="宋体"/>
        <charset val="134"/>
      </rPr>
      <t>防震减灾信息管理</t>
    </r>
  </si>
  <si>
    <t xml:space="preserve">           防震减灾信息管理</t>
  </si>
  <si>
    <r>
      <rPr>
        <sz val="9"/>
        <rFont val="宋体"/>
        <charset val="134"/>
      </rPr>
      <t>防震减灾基础管理</t>
    </r>
  </si>
  <si>
    <t xml:space="preserve">           防震减灾基础管理</t>
  </si>
  <si>
    <r>
      <rPr>
        <sz val="9"/>
        <rFont val="宋体"/>
        <charset val="134"/>
      </rPr>
      <t>地震事业机构</t>
    </r>
  </si>
  <si>
    <t xml:space="preserve">           地震事业机构</t>
  </si>
  <si>
    <r>
      <rPr>
        <sz val="9"/>
        <rFont val="宋体"/>
        <charset val="134"/>
      </rPr>
      <t>其他地震事务支出</t>
    </r>
  </si>
  <si>
    <t xml:space="preserve">           其他地震事务支出</t>
  </si>
  <si>
    <r>
      <rPr>
        <sz val="9"/>
        <rFont val="宋体"/>
        <charset val="134"/>
      </rPr>
      <t>气象事务</t>
    </r>
  </si>
  <si>
    <t xml:space="preserve">         气象事务</t>
  </si>
  <si>
    <r>
      <rPr>
        <sz val="9"/>
        <rFont val="宋体"/>
        <charset val="134"/>
      </rPr>
      <t>气象事业机构</t>
    </r>
  </si>
  <si>
    <t xml:space="preserve">           气象事业机构</t>
  </si>
  <si>
    <r>
      <rPr>
        <sz val="9"/>
        <rFont val="宋体"/>
        <charset val="134"/>
      </rPr>
      <t>气象探测</t>
    </r>
  </si>
  <si>
    <t xml:space="preserve">           气象探测</t>
  </si>
  <si>
    <r>
      <rPr>
        <sz val="9"/>
        <rFont val="宋体"/>
        <charset val="134"/>
      </rPr>
      <t>气象信息传输及管理</t>
    </r>
  </si>
  <si>
    <t xml:space="preserve">           气象信息传输及管理</t>
  </si>
  <si>
    <r>
      <rPr>
        <sz val="9"/>
        <rFont val="宋体"/>
        <charset val="134"/>
      </rPr>
      <t>气象预报预测</t>
    </r>
  </si>
  <si>
    <t xml:space="preserve">           气象预报预测</t>
  </si>
  <si>
    <r>
      <rPr>
        <sz val="9"/>
        <rFont val="宋体"/>
        <charset val="134"/>
      </rPr>
      <t>气象服务</t>
    </r>
  </si>
  <si>
    <t xml:space="preserve">           气象服务</t>
  </si>
  <si>
    <r>
      <rPr>
        <sz val="9"/>
        <rFont val="宋体"/>
        <charset val="134"/>
      </rPr>
      <t>气象装备保障维护</t>
    </r>
  </si>
  <si>
    <t xml:space="preserve">           气象装备保障维护</t>
  </si>
  <si>
    <r>
      <rPr>
        <sz val="9"/>
        <rFont val="宋体"/>
        <charset val="134"/>
      </rPr>
      <t>气象基础设施建设与维修</t>
    </r>
  </si>
  <si>
    <t xml:space="preserve">           气象基础设施建设与维修</t>
  </si>
  <si>
    <r>
      <rPr>
        <sz val="9"/>
        <rFont val="宋体"/>
        <charset val="134"/>
      </rPr>
      <t>气象卫星</t>
    </r>
  </si>
  <si>
    <t xml:space="preserve">           气象卫星</t>
  </si>
  <si>
    <r>
      <rPr>
        <sz val="9"/>
        <rFont val="宋体"/>
        <charset val="134"/>
      </rPr>
      <t>气象法规与标准</t>
    </r>
  </si>
  <si>
    <t xml:space="preserve">           气象法规与标准</t>
  </si>
  <si>
    <r>
      <rPr>
        <sz val="9"/>
        <rFont val="宋体"/>
        <charset val="134"/>
      </rPr>
      <t>气象资金审计稽查</t>
    </r>
  </si>
  <si>
    <t xml:space="preserve">           气象资金审计稽查</t>
  </si>
  <si>
    <r>
      <rPr>
        <sz val="9"/>
        <rFont val="宋体"/>
        <charset val="134"/>
      </rPr>
      <t>其他气象事务支出</t>
    </r>
  </si>
  <si>
    <t xml:space="preserve">           其他气象事务支出</t>
  </si>
  <si>
    <r>
      <rPr>
        <sz val="9"/>
        <rFont val="宋体"/>
        <charset val="134"/>
      </rPr>
      <t>其他国土海洋气象等支出</t>
    </r>
  </si>
  <si>
    <t xml:space="preserve">         其他国土海洋气象等支出</t>
  </si>
  <si>
    <t>221</t>
  </si>
  <si>
    <r>
      <rPr>
        <b/>
        <sz val="9"/>
        <rFont val="宋体"/>
        <charset val="134"/>
      </rPr>
      <t>住房保障支出</t>
    </r>
  </si>
  <si>
    <t xml:space="preserve">   十九、住房保障支出</t>
  </si>
  <si>
    <r>
      <rPr>
        <sz val="9"/>
        <rFont val="宋体"/>
        <charset val="134"/>
      </rPr>
      <t>保障性安居工程支出</t>
    </r>
  </si>
  <si>
    <t xml:space="preserve">         保障性安居工程支出</t>
  </si>
  <si>
    <r>
      <rPr>
        <sz val="9"/>
        <rFont val="宋体"/>
        <charset val="134"/>
      </rPr>
      <t>廉租住房</t>
    </r>
  </si>
  <si>
    <t xml:space="preserve">           廉租住房</t>
  </si>
  <si>
    <r>
      <rPr>
        <sz val="9"/>
        <rFont val="宋体"/>
        <charset val="134"/>
      </rPr>
      <t>沉陷区治理</t>
    </r>
  </si>
  <si>
    <t xml:space="preserve">           沉陷区治理</t>
  </si>
  <si>
    <r>
      <rPr>
        <sz val="9"/>
        <rFont val="宋体"/>
        <charset val="134"/>
      </rPr>
      <t>棚户区改造</t>
    </r>
  </si>
  <si>
    <t xml:space="preserve">           棚户区改造</t>
  </si>
  <si>
    <r>
      <rPr>
        <sz val="9"/>
        <rFont val="宋体"/>
        <charset val="134"/>
      </rPr>
      <t>少数民族地区游牧民定居工程</t>
    </r>
  </si>
  <si>
    <t xml:space="preserve">           少数民族地区游牧民定居工程</t>
  </si>
  <si>
    <r>
      <rPr>
        <sz val="9"/>
        <rFont val="宋体"/>
        <charset val="134"/>
      </rPr>
      <t>农村危房改造</t>
    </r>
  </si>
  <si>
    <t xml:space="preserve">           农村危房改造</t>
  </si>
  <si>
    <r>
      <rPr>
        <sz val="9"/>
        <rFont val="宋体"/>
        <charset val="134"/>
      </rPr>
      <t>公共租赁住房</t>
    </r>
  </si>
  <si>
    <t xml:space="preserve">           公共租赁住房</t>
  </si>
  <si>
    <r>
      <rPr>
        <sz val="9"/>
        <rFont val="宋体"/>
        <charset val="134"/>
      </rPr>
      <t>保障性住房租金补贴</t>
    </r>
  </si>
  <si>
    <t xml:space="preserve">           保障性住房租金补贴</t>
  </si>
  <si>
    <r>
      <rPr>
        <sz val="9"/>
        <rFont val="宋体"/>
        <charset val="134"/>
      </rPr>
      <t>其他保障性安居工程支出</t>
    </r>
  </si>
  <si>
    <t xml:space="preserve">           其他保障性安居工程支出</t>
  </si>
  <si>
    <r>
      <rPr>
        <sz val="9"/>
        <rFont val="宋体"/>
        <charset val="134"/>
      </rPr>
      <t>住房改革支出</t>
    </r>
  </si>
  <si>
    <t xml:space="preserve">         住房改革支出</t>
  </si>
  <si>
    <r>
      <rPr>
        <sz val="9"/>
        <rFont val="宋体"/>
        <charset val="134"/>
      </rPr>
      <t>住房公积金</t>
    </r>
  </si>
  <si>
    <t xml:space="preserve">           住房公积金</t>
  </si>
  <si>
    <r>
      <rPr>
        <sz val="9"/>
        <rFont val="宋体"/>
        <charset val="134"/>
      </rPr>
      <t>提租补贴</t>
    </r>
  </si>
  <si>
    <t xml:space="preserve">           提租补贴</t>
  </si>
  <si>
    <r>
      <rPr>
        <sz val="9"/>
        <rFont val="宋体"/>
        <charset val="134"/>
      </rPr>
      <t>购房补贴</t>
    </r>
  </si>
  <si>
    <t xml:space="preserve">           购房补贴</t>
  </si>
  <si>
    <r>
      <rPr>
        <sz val="9"/>
        <rFont val="宋体"/>
        <charset val="134"/>
      </rPr>
      <t>城乡社区住宅</t>
    </r>
  </si>
  <si>
    <t xml:space="preserve">         城乡社区住宅</t>
  </si>
  <si>
    <r>
      <rPr>
        <sz val="9"/>
        <rFont val="宋体"/>
        <charset val="134"/>
      </rPr>
      <t>公有住房建设和维修改造支出</t>
    </r>
  </si>
  <si>
    <t xml:space="preserve">           公有住房建设和维修改造支出</t>
  </si>
  <si>
    <t>住房公积金管理</t>
  </si>
  <si>
    <t xml:space="preserve">           住房公积金管理</t>
  </si>
  <si>
    <r>
      <rPr>
        <sz val="9"/>
        <rFont val="宋体"/>
        <charset val="134"/>
      </rPr>
      <t>其他城乡社区住宅支出</t>
    </r>
  </si>
  <si>
    <t xml:space="preserve">           其他城乡社区住宅支出</t>
  </si>
  <si>
    <t>222</t>
  </si>
  <si>
    <r>
      <rPr>
        <b/>
        <sz val="9"/>
        <rFont val="宋体"/>
        <charset val="134"/>
      </rPr>
      <t>粮油物资储备支出</t>
    </r>
  </si>
  <si>
    <t xml:space="preserve">   二十、粮油物资储备支出</t>
  </si>
  <si>
    <r>
      <rPr>
        <sz val="9"/>
        <rFont val="宋体"/>
        <charset val="134"/>
      </rPr>
      <t>粮油事务</t>
    </r>
  </si>
  <si>
    <t xml:space="preserve">         粮油事务</t>
  </si>
  <si>
    <r>
      <rPr>
        <sz val="9"/>
        <rFont val="宋体"/>
        <charset val="134"/>
      </rPr>
      <t>粮食财务与审计支出</t>
    </r>
  </si>
  <si>
    <t xml:space="preserve">           粮食财务与审计支出</t>
  </si>
  <si>
    <r>
      <rPr>
        <sz val="9"/>
        <rFont val="宋体"/>
        <charset val="134"/>
      </rPr>
      <t>粮食信息统计</t>
    </r>
  </si>
  <si>
    <t xml:space="preserve">           粮食信息统计</t>
  </si>
  <si>
    <r>
      <rPr>
        <sz val="9"/>
        <rFont val="宋体"/>
        <charset val="134"/>
      </rPr>
      <t>粮食专项业务活动</t>
    </r>
  </si>
  <si>
    <t xml:space="preserve">           粮食专项业务活动</t>
  </si>
  <si>
    <r>
      <rPr>
        <sz val="9"/>
        <rFont val="宋体"/>
        <charset val="134"/>
      </rPr>
      <t>国家粮油差价补贴</t>
    </r>
  </si>
  <si>
    <t xml:space="preserve">           国家粮油差价补贴</t>
  </si>
  <si>
    <r>
      <rPr>
        <sz val="9"/>
        <rFont val="宋体"/>
        <charset val="134"/>
      </rPr>
      <t>粮食财务挂账利息补贴</t>
    </r>
  </si>
  <si>
    <t xml:space="preserve">           粮食财务挂账利息补贴</t>
  </si>
  <si>
    <r>
      <rPr>
        <sz val="9"/>
        <rFont val="宋体"/>
        <charset val="134"/>
      </rPr>
      <t>粮食财务挂账消化款</t>
    </r>
  </si>
  <si>
    <t xml:space="preserve">           粮食财务挂账消化款</t>
  </si>
  <si>
    <r>
      <rPr>
        <sz val="9"/>
        <rFont val="宋体"/>
        <charset val="134"/>
      </rPr>
      <t>处理陈化粮补贴</t>
    </r>
  </si>
  <si>
    <t xml:space="preserve">           处理陈化粮补贴</t>
  </si>
  <si>
    <r>
      <rPr>
        <sz val="9"/>
        <rFont val="宋体"/>
        <charset val="134"/>
      </rPr>
      <t>粮食风险基金</t>
    </r>
  </si>
  <si>
    <t xml:space="preserve">           粮食风险基金</t>
  </si>
  <si>
    <r>
      <rPr>
        <sz val="9"/>
        <rFont val="宋体"/>
        <charset val="134"/>
      </rPr>
      <t>粮油市场调控专项资金</t>
    </r>
  </si>
  <si>
    <t xml:space="preserve">           粮油市场调控专项资金</t>
  </si>
  <si>
    <r>
      <rPr>
        <sz val="9"/>
        <rFont val="宋体"/>
        <charset val="134"/>
      </rPr>
      <t>其他粮油事务支出</t>
    </r>
  </si>
  <si>
    <t xml:space="preserve">           其他粮油事务支出</t>
  </si>
  <si>
    <r>
      <rPr>
        <sz val="9"/>
        <rFont val="宋体"/>
        <charset val="134"/>
      </rPr>
      <t>物资事务</t>
    </r>
  </si>
  <si>
    <t xml:space="preserve">         物资事务</t>
  </si>
  <si>
    <r>
      <rPr>
        <sz val="9"/>
        <rFont val="宋体"/>
        <charset val="134"/>
      </rPr>
      <t>铁路专用线</t>
    </r>
  </si>
  <si>
    <t xml:space="preserve">           铁路专用线</t>
  </si>
  <si>
    <r>
      <rPr>
        <sz val="9"/>
        <rFont val="宋体"/>
        <charset val="134"/>
      </rPr>
      <t>护库武警和民兵支出</t>
    </r>
  </si>
  <si>
    <t xml:space="preserve">           护库武警和民兵支出</t>
  </si>
  <si>
    <r>
      <rPr>
        <sz val="9"/>
        <rFont val="宋体"/>
        <charset val="134"/>
      </rPr>
      <t>物资保管与保养</t>
    </r>
  </si>
  <si>
    <t xml:space="preserve">           物资保管与保养</t>
  </si>
  <si>
    <r>
      <rPr>
        <sz val="9"/>
        <rFont val="宋体"/>
        <charset val="134"/>
      </rPr>
      <t>专项贷款利息</t>
    </r>
  </si>
  <si>
    <t xml:space="preserve">           专项贷款利息</t>
  </si>
  <si>
    <r>
      <rPr>
        <sz val="9"/>
        <rFont val="宋体"/>
        <charset val="134"/>
      </rPr>
      <t>物资转移</t>
    </r>
  </si>
  <si>
    <t xml:space="preserve">           物资转移</t>
  </si>
  <si>
    <r>
      <rPr>
        <sz val="9"/>
        <rFont val="宋体"/>
        <charset val="134"/>
      </rPr>
      <t>物资轮换</t>
    </r>
  </si>
  <si>
    <t xml:space="preserve">           物资轮换</t>
  </si>
  <si>
    <r>
      <rPr>
        <sz val="9"/>
        <rFont val="宋体"/>
        <charset val="134"/>
      </rPr>
      <t>仓库建设</t>
    </r>
  </si>
  <si>
    <t xml:space="preserve">           仓库建设</t>
  </si>
  <si>
    <r>
      <rPr>
        <sz val="9"/>
        <rFont val="宋体"/>
        <charset val="134"/>
      </rPr>
      <t>仓库安防</t>
    </r>
  </si>
  <si>
    <t xml:space="preserve">           仓库安防</t>
  </si>
  <si>
    <r>
      <rPr>
        <sz val="9"/>
        <rFont val="宋体"/>
        <charset val="134"/>
      </rPr>
      <t>其他物资事务支出</t>
    </r>
  </si>
  <si>
    <t xml:space="preserve">           其他物资事务支出</t>
  </si>
  <si>
    <r>
      <rPr>
        <sz val="9"/>
        <rFont val="宋体"/>
        <charset val="134"/>
      </rPr>
      <t>能源储备</t>
    </r>
  </si>
  <si>
    <t xml:space="preserve">         能源储备</t>
  </si>
  <si>
    <r>
      <rPr>
        <sz val="9"/>
        <rFont val="宋体"/>
        <charset val="134"/>
      </rPr>
      <t>石油储备支出</t>
    </r>
  </si>
  <si>
    <t xml:space="preserve">           石油储备支出</t>
  </si>
  <si>
    <r>
      <rPr>
        <sz val="9"/>
        <rFont val="宋体"/>
        <charset val="134"/>
      </rPr>
      <t>国家留成油串换石油储备支出</t>
    </r>
  </si>
  <si>
    <t xml:space="preserve">           国家留成油串换石油储备支出</t>
  </si>
  <si>
    <r>
      <rPr>
        <sz val="9"/>
        <rFont val="宋体"/>
        <charset val="134"/>
      </rPr>
      <t>天然铀能源储备</t>
    </r>
  </si>
  <si>
    <t xml:space="preserve">           天然铀能源储备</t>
  </si>
  <si>
    <r>
      <rPr>
        <sz val="9"/>
        <rFont val="宋体"/>
        <charset val="134"/>
      </rPr>
      <t>煤炭储备</t>
    </r>
  </si>
  <si>
    <t xml:space="preserve">           煤炭储备</t>
  </si>
  <si>
    <r>
      <rPr>
        <sz val="9"/>
        <rFont val="宋体"/>
        <charset val="134"/>
      </rPr>
      <t>其他能源储备</t>
    </r>
  </si>
  <si>
    <t xml:space="preserve">           其他能源储备</t>
  </si>
  <si>
    <r>
      <rPr>
        <sz val="9"/>
        <rFont val="宋体"/>
        <charset val="134"/>
      </rPr>
      <t>粮油储备</t>
    </r>
  </si>
  <si>
    <t xml:space="preserve">         粮油储备</t>
  </si>
  <si>
    <r>
      <rPr>
        <sz val="9"/>
        <rFont val="宋体"/>
        <charset val="134"/>
      </rPr>
      <t>储备粮油补贴</t>
    </r>
  </si>
  <si>
    <t xml:space="preserve">           储备粮油补贴支出</t>
  </si>
  <si>
    <r>
      <rPr>
        <sz val="9"/>
        <rFont val="宋体"/>
        <charset val="134"/>
      </rPr>
      <t>储备粮油差价补贴</t>
    </r>
  </si>
  <si>
    <t xml:space="preserve">           储备粮油差价补贴</t>
  </si>
  <si>
    <r>
      <rPr>
        <sz val="9"/>
        <rFont val="宋体"/>
        <charset val="134"/>
      </rPr>
      <t>储备粮（油）库建设</t>
    </r>
  </si>
  <si>
    <t xml:space="preserve">           储备粮（油）库建设</t>
  </si>
  <si>
    <r>
      <rPr>
        <sz val="9"/>
        <rFont val="宋体"/>
        <charset val="134"/>
      </rPr>
      <t>最低收购价政策支出</t>
    </r>
  </si>
  <si>
    <t xml:space="preserve">           最低收购价政策支出</t>
  </si>
  <si>
    <r>
      <rPr>
        <sz val="9"/>
        <rFont val="宋体"/>
        <charset val="134"/>
      </rPr>
      <t>其他粮油储备支出</t>
    </r>
  </si>
  <si>
    <t xml:space="preserve">           其他粮油储备支出</t>
  </si>
  <si>
    <r>
      <rPr>
        <sz val="9"/>
        <rFont val="宋体"/>
        <charset val="134"/>
      </rPr>
      <t>重要商品储备</t>
    </r>
  </si>
  <si>
    <t xml:space="preserve">         重要商品储备</t>
  </si>
  <si>
    <r>
      <rPr>
        <sz val="9"/>
        <rFont val="宋体"/>
        <charset val="134"/>
      </rPr>
      <t>棉花储备</t>
    </r>
  </si>
  <si>
    <t xml:space="preserve">           棉花储备</t>
  </si>
  <si>
    <r>
      <rPr>
        <sz val="9"/>
        <rFont val="宋体"/>
        <charset val="134"/>
      </rPr>
      <t>食糖储备</t>
    </r>
  </si>
  <si>
    <t xml:space="preserve">           食糖储备</t>
  </si>
  <si>
    <r>
      <rPr>
        <sz val="9"/>
        <rFont val="宋体"/>
        <charset val="134"/>
      </rPr>
      <t>肉类储备</t>
    </r>
  </si>
  <si>
    <t xml:space="preserve">           肉类储备</t>
  </si>
  <si>
    <r>
      <rPr>
        <sz val="9"/>
        <rFont val="宋体"/>
        <charset val="134"/>
      </rPr>
      <t>化肥储备</t>
    </r>
  </si>
  <si>
    <t xml:space="preserve">           化肥储备</t>
  </si>
  <si>
    <r>
      <rPr>
        <sz val="9"/>
        <rFont val="宋体"/>
        <charset val="134"/>
      </rPr>
      <t>农药储备</t>
    </r>
  </si>
  <si>
    <t xml:space="preserve">           农药储备</t>
  </si>
  <si>
    <r>
      <rPr>
        <sz val="9"/>
        <rFont val="宋体"/>
        <charset val="134"/>
      </rPr>
      <t>边销茶储备</t>
    </r>
  </si>
  <si>
    <t xml:space="preserve">           边销茶储备</t>
  </si>
  <si>
    <r>
      <rPr>
        <sz val="9"/>
        <rFont val="宋体"/>
        <charset val="134"/>
      </rPr>
      <t>羊毛储备</t>
    </r>
  </si>
  <si>
    <t xml:space="preserve">           羊毛储备</t>
  </si>
  <si>
    <r>
      <rPr>
        <sz val="9"/>
        <rFont val="宋体"/>
        <charset val="134"/>
      </rPr>
      <t>医药储备</t>
    </r>
  </si>
  <si>
    <t xml:space="preserve">           医药储备</t>
  </si>
  <si>
    <r>
      <rPr>
        <sz val="9"/>
        <rFont val="宋体"/>
        <charset val="134"/>
      </rPr>
      <t>食盐储备</t>
    </r>
  </si>
  <si>
    <t xml:space="preserve">           食盐储备</t>
  </si>
  <si>
    <r>
      <rPr>
        <sz val="9"/>
        <rFont val="宋体"/>
        <charset val="134"/>
      </rPr>
      <t>战略物资储备</t>
    </r>
  </si>
  <si>
    <t xml:space="preserve">           战略物资储备</t>
  </si>
  <si>
    <r>
      <rPr>
        <sz val="9"/>
        <rFont val="宋体"/>
        <charset val="134"/>
      </rPr>
      <t>其他重要商品储备支出</t>
    </r>
  </si>
  <si>
    <t xml:space="preserve">           其他重要商品储备支出</t>
  </si>
  <si>
    <t>227</t>
  </si>
  <si>
    <r>
      <rPr>
        <b/>
        <sz val="9"/>
        <rFont val="宋体"/>
        <charset val="134"/>
      </rPr>
      <t>预备费</t>
    </r>
  </si>
  <si>
    <t xml:space="preserve">   二十一、预备费</t>
  </si>
  <si>
    <t xml:space="preserve">   二十二、债务付息支出</t>
  </si>
  <si>
    <t xml:space="preserve">           地方政府一般债务付息支出</t>
  </si>
  <si>
    <r>
      <rPr>
        <sz val="12"/>
        <rFont val="宋体"/>
        <charset val="134"/>
      </rPr>
      <t xml:space="preserve">           </t>
    </r>
    <r>
      <rPr>
        <sz val="12"/>
        <rFont val="宋体"/>
        <charset val="134"/>
      </rPr>
      <t xml:space="preserve">  </t>
    </r>
    <r>
      <rPr>
        <sz val="12"/>
        <rFont val="宋体"/>
        <charset val="134"/>
      </rPr>
      <t>地方政府一般债券付息支出</t>
    </r>
  </si>
  <si>
    <r>
      <rPr>
        <sz val="12"/>
        <rFont val="宋体"/>
        <charset val="134"/>
      </rPr>
      <t xml:space="preserve">          </t>
    </r>
    <r>
      <rPr>
        <sz val="12"/>
        <rFont val="宋体"/>
        <charset val="134"/>
      </rPr>
      <t xml:space="preserve">  </t>
    </r>
    <r>
      <rPr>
        <sz val="12"/>
        <rFont val="宋体"/>
        <charset val="134"/>
      </rPr>
      <t xml:space="preserve"> 地方政府向外国政府借款付息支出</t>
    </r>
  </si>
  <si>
    <r>
      <rPr>
        <sz val="12"/>
        <rFont val="宋体"/>
        <charset val="134"/>
      </rPr>
      <t xml:space="preserve">           </t>
    </r>
    <r>
      <rPr>
        <sz val="12"/>
        <rFont val="宋体"/>
        <charset val="134"/>
      </rPr>
      <t xml:space="preserve">  </t>
    </r>
    <r>
      <rPr>
        <sz val="12"/>
        <rFont val="宋体"/>
        <charset val="134"/>
      </rPr>
      <t>地方政府向国际组织借款付息支出</t>
    </r>
  </si>
  <si>
    <r>
      <rPr>
        <sz val="12"/>
        <rFont val="宋体"/>
        <charset val="134"/>
      </rPr>
      <t xml:space="preserve">           </t>
    </r>
    <r>
      <rPr>
        <sz val="12"/>
        <rFont val="宋体"/>
        <charset val="134"/>
      </rPr>
      <t xml:space="preserve">  </t>
    </r>
    <r>
      <rPr>
        <sz val="12"/>
        <rFont val="宋体"/>
        <charset val="134"/>
      </rPr>
      <t>地方政府其他一般债务付息支出</t>
    </r>
  </si>
  <si>
    <t xml:space="preserve">   二十三、债务发行费用支出</t>
  </si>
  <si>
    <t xml:space="preserve">           地方政府一般债务发行费用支出</t>
  </si>
  <si>
    <t>229</t>
  </si>
  <si>
    <r>
      <rPr>
        <b/>
        <sz val="9"/>
        <rFont val="宋体"/>
        <charset val="134"/>
      </rPr>
      <t>其他支出</t>
    </r>
  </si>
  <si>
    <t xml:space="preserve">   二十四、其他支出</t>
  </si>
  <si>
    <r>
      <rPr>
        <sz val="9"/>
        <rFont val="宋体"/>
        <charset val="134"/>
      </rPr>
      <t>年初预留</t>
    </r>
  </si>
  <si>
    <t xml:space="preserve">           年初预留</t>
  </si>
  <si>
    <t xml:space="preserve">           其他支出</t>
  </si>
  <si>
    <t xml:space="preserve">  本年支出小计</t>
  </si>
  <si>
    <t xml:space="preserve">  地方政府一般债务还本支出</t>
  </si>
  <si>
    <t xml:space="preserve">     地方政府一般债券还本支出</t>
  </si>
  <si>
    <r>
      <rPr>
        <sz val="12"/>
        <rFont val="宋体"/>
        <charset val="134"/>
      </rPr>
      <t xml:space="preserve">   </t>
    </r>
    <r>
      <rPr>
        <sz val="12"/>
        <rFont val="宋体"/>
        <charset val="134"/>
      </rPr>
      <t xml:space="preserve"> </t>
    </r>
    <r>
      <rPr>
        <sz val="12"/>
        <rFont val="宋体"/>
        <charset val="134"/>
      </rPr>
      <t xml:space="preserve"> 地方政府向国际组织借款还本支出</t>
    </r>
  </si>
  <si>
    <t xml:space="preserve">     地方政府其他一般债务还本支出</t>
  </si>
  <si>
    <t>230</t>
  </si>
  <si>
    <r>
      <rPr>
        <b/>
        <sz val="9"/>
        <rFont val="宋体"/>
        <charset val="134"/>
      </rPr>
      <t>转移性支出</t>
    </r>
  </si>
  <si>
    <t xml:space="preserve">  补助下级支出</t>
  </si>
  <si>
    <t xml:space="preserve">     返还性支出</t>
  </si>
  <si>
    <t xml:space="preserve">     一般性转移支付支出</t>
  </si>
  <si>
    <t xml:space="preserve">     专项转移支付支出</t>
  </si>
  <si>
    <t xml:space="preserve">  上解上级支出</t>
  </si>
  <si>
    <r>
      <rPr>
        <sz val="12"/>
        <rFont val="宋体"/>
        <charset val="134"/>
      </rPr>
      <t xml:space="preserve">     </t>
    </r>
    <r>
      <rPr>
        <sz val="12"/>
        <rFont val="宋体"/>
        <charset val="134"/>
      </rPr>
      <t>体制上解支出</t>
    </r>
  </si>
  <si>
    <r>
      <rPr>
        <sz val="12"/>
        <rFont val="宋体"/>
        <charset val="134"/>
      </rPr>
      <t xml:space="preserve">     </t>
    </r>
    <r>
      <rPr>
        <sz val="12"/>
        <rFont val="宋体"/>
        <charset val="134"/>
      </rPr>
      <t>专项上解支出</t>
    </r>
  </si>
  <si>
    <t xml:space="preserve">  地方政府一般债务转贷支出</t>
  </si>
  <si>
    <t xml:space="preserve">  增设预算周转金</t>
  </si>
  <si>
    <t xml:space="preserve">  补充预算稳定调节基金</t>
  </si>
  <si>
    <t xml:space="preserve">  待偿债置换一般债券结余</t>
  </si>
  <si>
    <t xml:space="preserve">  年终结余</t>
  </si>
  <si>
    <t xml:space="preserve"> 支 出 合 计</t>
  </si>
  <si>
    <r>
      <rPr>
        <sz val="18"/>
        <rFont val="华文中宋"/>
        <charset val="134"/>
      </rPr>
      <t>201</t>
    </r>
    <r>
      <rPr>
        <sz val="18"/>
        <rFont val="华文中宋"/>
        <charset val="134"/>
      </rPr>
      <t>8</t>
    </r>
    <r>
      <rPr>
        <sz val="18"/>
        <rFont val="华文中宋"/>
        <charset val="134"/>
      </rPr>
      <t>年楚雄州州本级一般公共预算收入执行情况表</t>
    </r>
  </si>
  <si>
    <t>表三</t>
  </si>
  <si>
    <r>
      <rPr>
        <sz val="12"/>
        <rFont val="宋体"/>
        <charset val="134"/>
      </rPr>
      <t>单位：</t>
    </r>
    <r>
      <rPr>
        <sz val="12"/>
        <rFont val="宋体"/>
        <charset val="134"/>
      </rPr>
      <t>万元</t>
    </r>
  </si>
  <si>
    <r>
      <rPr>
        <sz val="12"/>
        <rFont val="宋体"/>
        <charset val="134"/>
      </rPr>
      <t xml:space="preserve"> </t>
    </r>
    <r>
      <rPr>
        <sz val="12"/>
        <rFont val="宋体"/>
        <charset val="134"/>
      </rPr>
      <t xml:space="preserve">      </t>
    </r>
    <r>
      <rPr>
        <sz val="12"/>
        <rFont val="宋体"/>
        <charset val="134"/>
      </rPr>
      <t>体制上解收入</t>
    </r>
  </si>
  <si>
    <r>
      <rPr>
        <sz val="12"/>
        <rFont val="宋体"/>
        <charset val="134"/>
      </rPr>
      <t xml:space="preserve"> </t>
    </r>
    <r>
      <rPr>
        <sz val="12"/>
        <rFont val="宋体"/>
        <charset val="134"/>
      </rPr>
      <t xml:space="preserve">      </t>
    </r>
    <r>
      <rPr>
        <sz val="12"/>
        <rFont val="宋体"/>
        <charset val="134"/>
      </rPr>
      <t>专项上解收入</t>
    </r>
  </si>
  <si>
    <r>
      <rPr>
        <sz val="18"/>
        <rFont val="华文中宋"/>
        <charset val="134"/>
      </rPr>
      <t>201</t>
    </r>
    <r>
      <rPr>
        <sz val="18"/>
        <rFont val="华文中宋"/>
        <charset val="134"/>
      </rPr>
      <t>8</t>
    </r>
    <r>
      <rPr>
        <sz val="18"/>
        <rFont val="华文中宋"/>
        <charset val="134"/>
      </rPr>
      <t>年楚雄州州本级一般公共预算支出执行情况表</t>
    </r>
  </si>
  <si>
    <t>表四</t>
  </si>
  <si>
    <t xml:space="preserve">         应对气象变化管理事务</t>
  </si>
  <si>
    <t xml:space="preserve">       科技重大专项</t>
  </si>
  <si>
    <t xml:space="preserve">       特困人员供养</t>
  </si>
  <si>
    <t xml:space="preserve">           石油价格改革对渔业的补贴</t>
  </si>
  <si>
    <t xml:space="preserve">         石油价格改革对交通运输的补贴</t>
  </si>
  <si>
    <t xml:space="preserve">           石油价格改革补贴其他支出</t>
  </si>
  <si>
    <r>
      <rPr>
        <sz val="19"/>
        <rFont val="华文中宋"/>
        <charset val="134"/>
      </rPr>
      <t>2</t>
    </r>
    <r>
      <rPr>
        <sz val="19"/>
        <rFont val="华文中宋"/>
        <charset val="134"/>
      </rPr>
      <t>01</t>
    </r>
    <r>
      <rPr>
        <sz val="19"/>
        <rFont val="华文中宋"/>
        <charset val="134"/>
      </rPr>
      <t>8</t>
    </r>
    <r>
      <rPr>
        <sz val="19"/>
        <rFont val="华文中宋"/>
        <charset val="134"/>
      </rPr>
      <t>年楚雄州政府性基金预算收支执行情况表</t>
    </r>
  </si>
  <si>
    <t>表五</t>
  </si>
  <si>
    <t>项              目</t>
  </si>
  <si>
    <r>
      <rPr>
        <b/>
        <sz val="11"/>
        <rFont val="宋体"/>
        <charset val="134"/>
      </rPr>
      <t>201</t>
    </r>
    <r>
      <rPr>
        <b/>
        <sz val="11"/>
        <rFont val="宋体"/>
        <charset val="134"/>
      </rPr>
      <t>7</t>
    </r>
    <r>
      <rPr>
        <b/>
        <sz val="11"/>
        <rFont val="宋体"/>
        <charset val="134"/>
      </rPr>
      <t>年
决算数</t>
    </r>
  </si>
  <si>
    <r>
      <rPr>
        <b/>
        <sz val="11"/>
        <rFont val="宋体"/>
        <charset val="134"/>
      </rPr>
      <t>201</t>
    </r>
    <r>
      <rPr>
        <b/>
        <sz val="11"/>
        <rFont val="宋体"/>
        <charset val="134"/>
      </rPr>
      <t>8</t>
    </r>
    <r>
      <rPr>
        <b/>
        <sz val="11"/>
        <rFont val="宋体"/>
        <charset val="134"/>
      </rPr>
      <t>年</t>
    </r>
  </si>
  <si>
    <t>一、新型墙体材料专项基金收入</t>
  </si>
  <si>
    <t>二、国有土地收益基金收入</t>
  </si>
  <si>
    <t>三、农业土地开发资金收入</t>
  </si>
  <si>
    <t>四、国有土地使用权出让收入</t>
  </si>
  <si>
    <t>土地出让价款收入</t>
  </si>
  <si>
    <t>补缴的土地价款</t>
  </si>
  <si>
    <t>划拨土地收入</t>
  </si>
  <si>
    <t>缴纳新增建设用地土地有偿使用费</t>
  </si>
  <si>
    <t>其他土地出让收入</t>
  </si>
  <si>
    <t>五、彩票公益金收入</t>
  </si>
  <si>
    <t>福利彩票公益金收入</t>
  </si>
  <si>
    <t>体育彩票公益金收入</t>
  </si>
  <si>
    <t>六、小型水库移民扶助基金收入</t>
  </si>
  <si>
    <t>七、污水处理费收入</t>
  </si>
  <si>
    <t>八、彩票发行机构和彩票销售机构的业务费用</t>
  </si>
  <si>
    <t>福利彩票发行机构的业务费用</t>
  </si>
  <si>
    <t>体育彩票发行机构的业务费用</t>
  </si>
  <si>
    <t>福利彩票销售机构的业务费用</t>
  </si>
  <si>
    <t>体育彩票销售机构的业务费用</t>
  </si>
  <si>
    <t>彩票兑奖周转金</t>
  </si>
  <si>
    <t>彩票发行销售风险基金</t>
  </si>
  <si>
    <t>彩票市场调控资金收入</t>
  </si>
  <si>
    <t>九、其他政府性基金收入</t>
  </si>
  <si>
    <t>政府性基金上级补助收入</t>
  </si>
  <si>
    <t>政府性基金下级上解收入</t>
  </si>
  <si>
    <t>待偿债置换专项债券上年结余</t>
  </si>
  <si>
    <t>政府性基金上年结余</t>
  </si>
  <si>
    <t>政府性基金调入资金</t>
  </si>
  <si>
    <t>地方政府专项债务转贷收入</t>
  </si>
  <si>
    <r>
      <rPr>
        <b/>
        <sz val="11"/>
        <rFont val="宋体"/>
        <charset val="134"/>
      </rPr>
      <t>收 入</t>
    </r>
    <r>
      <rPr>
        <b/>
        <sz val="11"/>
        <rFont val="宋体"/>
        <charset val="134"/>
      </rPr>
      <t xml:space="preserve"> </t>
    </r>
    <r>
      <rPr>
        <b/>
        <sz val="11"/>
        <rFont val="宋体"/>
        <charset val="134"/>
      </rPr>
      <t>合</t>
    </r>
    <r>
      <rPr>
        <b/>
        <sz val="11"/>
        <rFont val="宋体"/>
        <charset val="134"/>
      </rPr>
      <t xml:space="preserve"> </t>
    </r>
    <r>
      <rPr>
        <b/>
        <sz val="11"/>
        <rFont val="宋体"/>
        <charset val="134"/>
      </rPr>
      <t>计</t>
    </r>
  </si>
  <si>
    <t>一、文化体育与传媒支出</t>
  </si>
  <si>
    <t xml:space="preserve">    国家电影事业发展专项资金及对应专项债务收入安排的支出</t>
  </si>
  <si>
    <t>资助国产影片放映</t>
  </si>
  <si>
    <t>资助城市影院</t>
  </si>
  <si>
    <t>资助少数民族电影译制</t>
  </si>
  <si>
    <t>其他国家电影事业发展专项资金支出</t>
  </si>
  <si>
    <t>二、社会保障和就业支出</t>
  </si>
  <si>
    <t xml:space="preserve">    大中型水库移民后期扶持基金支出</t>
  </si>
  <si>
    <t>移民补助</t>
  </si>
  <si>
    <t>基础设施建设和经济发展</t>
  </si>
  <si>
    <t>其他大中型水库移民后期扶持基金支出</t>
  </si>
  <si>
    <t xml:space="preserve">    小型水库移民扶助基金对应专项债务收入安排的支出</t>
  </si>
  <si>
    <t>三、城乡社区支出</t>
  </si>
  <si>
    <t xml:space="preserve">    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</si>
  <si>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</si>
  <si>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</si>
  <si>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</si>
  <si>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</si>
  <si>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</si>
  <si>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</si>
  <si>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</si>
  <si>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</si>
  <si>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</si>
  <si>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</si>
  <si>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</si>
  <si>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</si>
  <si>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 xml:space="preserve">    城市公用事业附加及对应专项债务收入安排的支出</t>
  </si>
  <si>
    <t xml:space="preserve">    国有土地收益基金及对应专项债务收入安排的支出</t>
  </si>
  <si>
    <t xml:space="preserve">      征地和拆迁补偿支出</t>
  </si>
  <si>
    <t xml:space="preserve">      土地开发支出</t>
  </si>
  <si>
    <t xml:space="preserve">      其他国有土地收益基金支出</t>
  </si>
  <si>
    <t xml:space="preserve">    农业土地开发资金及对应专项债务收入安排的支出</t>
  </si>
  <si>
    <t xml:space="preserve">    新增建设用地土地有偿使用费及对应专项债务收入安排的支出</t>
  </si>
  <si>
    <t xml:space="preserve">    城市基础设施配套费及对应专项债务收入安排的支出</t>
  </si>
  <si>
    <t xml:space="preserve">    污水处理费及对应专项债务收入安排的支出</t>
  </si>
  <si>
    <t>污水处理设施建设和运营</t>
  </si>
  <si>
    <t>代征手续费</t>
  </si>
  <si>
    <t>其他污水处理费安排的支出</t>
  </si>
  <si>
    <t>四、农林水支出</t>
  </si>
  <si>
    <t xml:space="preserve">    大中型水库库区基金及对应专项债务收入安排的支出</t>
  </si>
  <si>
    <t>解决移民遗留问题</t>
  </si>
  <si>
    <t>库区防护工程维护</t>
  </si>
  <si>
    <t>其他大中型水库库区基金支出</t>
  </si>
  <si>
    <t xml:space="preserve">    国家重大水利工程建设基金及对应专项债务收入安排的支出</t>
  </si>
  <si>
    <t>南水北调工程建设</t>
  </si>
  <si>
    <t>三峡工程后续工作</t>
  </si>
  <si>
    <t>地方重大水利工程建设</t>
  </si>
  <si>
    <t>其他重大水利工程建设基金支出</t>
  </si>
  <si>
    <t>五、资源勘探信息等支出</t>
  </si>
  <si>
    <t xml:space="preserve">    新型墙体材料专项基金及对应专项债务收入安排的支出</t>
  </si>
  <si>
    <t>技改贴息和补助</t>
  </si>
  <si>
    <t>技术研发和推广</t>
  </si>
  <si>
    <t>示范项目补贴</t>
  </si>
  <si>
    <t>宣传和培训</t>
  </si>
  <si>
    <t>其他新型墙体材料专项基金支出</t>
  </si>
  <si>
    <t xml:space="preserve">    农网还贷资金支出</t>
  </si>
  <si>
    <t>六、商业服务业等支出</t>
  </si>
  <si>
    <t xml:space="preserve">    旅游发展基金支出</t>
  </si>
  <si>
    <t>宣传促销</t>
  </si>
  <si>
    <t>行业规划</t>
  </si>
  <si>
    <t>旅游事业补助</t>
  </si>
  <si>
    <t>地方旅游开发项目补助</t>
  </si>
  <si>
    <t>其他旅游发展基金支出</t>
  </si>
  <si>
    <t>七、其他支出</t>
  </si>
  <si>
    <t xml:space="preserve">    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</si>
  <si>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</si>
  <si>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</si>
  <si>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</si>
  <si>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</si>
  <si>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</si>
  <si>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</si>
  <si>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</si>
  <si>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</si>
  <si>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 xml:space="preserve">    彩票公益金及对应专项债务收入安排的支出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</si>
  <si>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</si>
  <si>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</si>
  <si>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</si>
  <si>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</si>
  <si>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</si>
  <si>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</si>
  <si>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</si>
  <si>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</si>
  <si>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</si>
  <si>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</si>
  <si>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</si>
  <si>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 xml:space="preserve">    其他政府性基金及对应专项债务收入安排的支出</t>
  </si>
  <si>
    <t>八、债务付息支出</t>
  </si>
  <si>
    <t xml:space="preserve">    地方政府专项债务付息支出</t>
  </si>
  <si>
    <t>国有土地使用权出让金债务付息支出</t>
  </si>
  <si>
    <t>土地储备专项债券付息支出</t>
  </si>
  <si>
    <t>九、债务发行费用支出</t>
  </si>
  <si>
    <t xml:space="preserve">    地方政府专项债务发行费用支出</t>
  </si>
  <si>
    <t>国有土地使用权出让金债务发行费用支出</t>
  </si>
  <si>
    <t>本年支出小计</t>
  </si>
  <si>
    <t>政府性基金补助下级支出</t>
  </si>
  <si>
    <t>政府性基金上解上级支出</t>
  </si>
  <si>
    <t>政府性基金调出资金</t>
  </si>
  <si>
    <t>地方政府专项债务还本支出</t>
  </si>
  <si>
    <t>债务转贷支出</t>
  </si>
  <si>
    <t>待偿债置换专项债券结余</t>
  </si>
  <si>
    <t>政府性基金年终结余</t>
  </si>
  <si>
    <t>支 出 合 计</t>
  </si>
  <si>
    <r>
      <rPr>
        <sz val="18"/>
        <rFont val="华文中宋"/>
        <charset val="134"/>
      </rPr>
      <t>2</t>
    </r>
    <r>
      <rPr>
        <sz val="18"/>
        <rFont val="华文中宋"/>
        <charset val="134"/>
      </rPr>
      <t>01</t>
    </r>
    <r>
      <rPr>
        <sz val="18"/>
        <rFont val="华文中宋"/>
        <charset val="134"/>
      </rPr>
      <t>8年楚雄州州本级政府性基金预算收支执行情况表</t>
    </r>
  </si>
  <si>
    <t>表六</t>
  </si>
  <si>
    <t>项             目</t>
  </si>
  <si>
    <t xml:space="preserve">    小型水库移民扶助基金及对应专项债务收入安排的支出</t>
  </si>
  <si>
    <t xml:space="preserve">    散装水泥专项资金及对应专项债务收入安排的支出</t>
  </si>
  <si>
    <t xml:space="preserve">      国有土地使用权出让金债务付息支出</t>
  </si>
  <si>
    <t xml:space="preserve">      土地储备专项债券付息支出</t>
  </si>
  <si>
    <t xml:space="preserve">  国有土地使用权出让债务发行费用支出</t>
  </si>
  <si>
    <r>
      <rPr>
        <sz val="19"/>
        <rFont val="华文中宋"/>
        <charset val="134"/>
      </rPr>
      <t>201</t>
    </r>
    <r>
      <rPr>
        <sz val="19"/>
        <rFont val="华文中宋"/>
        <charset val="134"/>
      </rPr>
      <t>8年楚雄州国有资本经营预算收支执行情况表</t>
    </r>
  </si>
  <si>
    <t>表七</t>
  </si>
  <si>
    <t>项        目</t>
  </si>
  <si>
    <r>
      <rPr>
        <b/>
        <sz val="12"/>
        <rFont val="宋体"/>
        <charset val="134"/>
      </rPr>
      <t>201</t>
    </r>
    <r>
      <rPr>
        <b/>
        <sz val="12"/>
        <rFont val="宋体"/>
        <charset val="134"/>
      </rPr>
      <t>7年
决算数</t>
    </r>
  </si>
  <si>
    <r>
      <rPr>
        <b/>
        <sz val="12"/>
        <rFont val="宋体"/>
        <charset val="134"/>
      </rPr>
      <t>201</t>
    </r>
    <r>
      <rPr>
        <b/>
        <sz val="12"/>
        <rFont val="宋体"/>
        <charset val="134"/>
      </rPr>
      <t>8年</t>
    </r>
  </si>
  <si>
    <t>利润收入</t>
  </si>
  <si>
    <t>其他国有资本经营预算企业利润收入</t>
  </si>
  <si>
    <t>股利、股息收入</t>
  </si>
  <si>
    <t>产权转让收入</t>
  </si>
  <si>
    <t>清算收入</t>
  </si>
  <si>
    <t>其他国有资本经营预算收入</t>
  </si>
  <si>
    <t xml:space="preserve"> 上年补助收入</t>
  </si>
  <si>
    <t xml:space="preserve"> 上年结余收入</t>
  </si>
  <si>
    <t xml:space="preserve"> 调入资金</t>
  </si>
  <si>
    <t>收入合计</t>
  </si>
  <si>
    <t>解决历史遗留问题及改革成本支出</t>
  </si>
  <si>
    <t>“三供一业”移交补助支出</t>
  </si>
  <si>
    <t>国有企业办职教幼教补助支出</t>
  </si>
  <si>
    <t>国有企业改革成本支出</t>
  </si>
  <si>
    <t>国有企业资本金注入</t>
  </si>
  <si>
    <t>国有企业政策性补贴</t>
  </si>
  <si>
    <t>其他国有资本经营预算支出</t>
  </si>
  <si>
    <t xml:space="preserve"> 调出资金</t>
  </si>
  <si>
    <t xml:space="preserve"> 年终结余</t>
  </si>
  <si>
    <r>
      <rPr>
        <sz val="19"/>
        <rFont val="华文中宋"/>
        <charset val="134"/>
      </rPr>
      <t>201</t>
    </r>
    <r>
      <rPr>
        <sz val="19"/>
        <rFont val="华文中宋"/>
        <charset val="134"/>
      </rPr>
      <t>8</t>
    </r>
    <r>
      <rPr>
        <sz val="19"/>
        <rFont val="华文中宋"/>
        <charset val="134"/>
      </rPr>
      <t>年楚雄州州本级国有资本经营预算收支执行情况表</t>
    </r>
  </si>
  <si>
    <t>表八</t>
  </si>
  <si>
    <t>项         目</t>
  </si>
  <si>
    <t xml:space="preserve"> 补助下级支出</t>
  </si>
  <si>
    <r>
      <rPr>
        <sz val="18"/>
        <rFont val="华文中宋"/>
        <charset val="134"/>
      </rPr>
      <t>201</t>
    </r>
    <r>
      <rPr>
        <sz val="18"/>
        <rFont val="华文中宋"/>
        <charset val="134"/>
      </rPr>
      <t>8</t>
    </r>
    <r>
      <rPr>
        <sz val="18"/>
        <rFont val="华文中宋"/>
        <charset val="134"/>
      </rPr>
      <t>年楚雄州社会保险基金收入执行情况表</t>
    </r>
  </si>
  <si>
    <t>表九</t>
  </si>
  <si>
    <t>决算数</t>
  </si>
  <si>
    <t>一、企业职工基本养老保险基金收入</t>
  </si>
  <si>
    <t>1.保险费收入</t>
  </si>
  <si>
    <t>2.利息收入</t>
  </si>
  <si>
    <t>3.财政补贴收入</t>
  </si>
  <si>
    <t>4.委托投资收益</t>
  </si>
  <si>
    <t>5.其他收入</t>
  </si>
  <si>
    <t>6.转移收入</t>
  </si>
  <si>
    <t>二、机关事业单位基本养老保险基金收入</t>
  </si>
  <si>
    <t>三、失业保险基金收入</t>
  </si>
  <si>
    <t>四、职工基本医疗保险基金收入</t>
  </si>
  <si>
    <t>五、工伤保险基金收入</t>
  </si>
  <si>
    <t>六、生育保险基金收入</t>
  </si>
  <si>
    <t>七、城乡居民基本养老保险基金收入</t>
  </si>
  <si>
    <t>八、城乡居民基本医疗保险基金收入</t>
  </si>
  <si>
    <t>基金收入合计</t>
  </si>
  <si>
    <t>备注：基金收入合计中不包括调剂金收入。</t>
  </si>
  <si>
    <r>
      <rPr>
        <sz val="18"/>
        <rFont val="华文中宋"/>
        <charset val="134"/>
      </rPr>
      <t>201</t>
    </r>
    <r>
      <rPr>
        <sz val="18"/>
        <rFont val="华文中宋"/>
        <charset val="134"/>
      </rPr>
      <t>8</t>
    </r>
    <r>
      <rPr>
        <sz val="18"/>
        <rFont val="华文中宋"/>
        <charset val="134"/>
      </rPr>
      <t>年楚雄州社会保险基金支出执行情况表</t>
    </r>
  </si>
  <si>
    <t>表十</t>
  </si>
  <si>
    <t>项       目</t>
  </si>
  <si>
    <t>一、企业职工基本养老保险基金支出</t>
  </si>
  <si>
    <t>1.社会保险待遇支出</t>
  </si>
  <si>
    <t>2.其他支出</t>
  </si>
  <si>
    <t>3.转移支出</t>
  </si>
  <si>
    <t>二、机关事业单位基本养老保险基金支出</t>
  </si>
  <si>
    <t>三、失业保险基金支出</t>
  </si>
  <si>
    <t>四、职工基本医疗保险基金支出</t>
  </si>
  <si>
    <t>五、工伤保险基金支出</t>
  </si>
  <si>
    <t>六、生育保险基金支出</t>
  </si>
  <si>
    <t>七、城乡居民基本养老保险基金支出</t>
  </si>
  <si>
    <t>八、城乡居民基本医疗保险基金支出</t>
  </si>
  <si>
    <t>4.大病保险支出</t>
  </si>
  <si>
    <t>基金支出合计</t>
  </si>
  <si>
    <t>备注：基金支出合计不包括调剂金支出，其中2017年1,556万元（失业保险1,177万元、工伤保险379万元）,2018年1,294万元（失业保险837万元、工伤保险457万元）。</t>
  </si>
  <si>
    <r>
      <rPr>
        <sz val="18"/>
        <rFont val="华文中宋"/>
        <charset val="134"/>
      </rPr>
      <t>201</t>
    </r>
    <r>
      <rPr>
        <sz val="18"/>
        <rFont val="华文中宋"/>
        <charset val="134"/>
      </rPr>
      <t>8</t>
    </r>
    <r>
      <rPr>
        <sz val="18"/>
        <rFont val="华文中宋"/>
        <charset val="134"/>
      </rPr>
      <t>年楚雄州社会保险基金结余执行情况表</t>
    </r>
  </si>
  <si>
    <t>表十一</t>
  </si>
  <si>
    <t>一、企业职工基本养老保险基金</t>
  </si>
  <si>
    <t>1.基金本年收支结余</t>
  </si>
  <si>
    <t>2.基金年末滚存结余</t>
  </si>
  <si>
    <t>二、机关事业单位基本养老保险基金</t>
  </si>
  <si>
    <t>三、失业保险基金</t>
  </si>
  <si>
    <t>四、职工基本医疗保险基金</t>
  </si>
  <si>
    <t>五、工伤保险基金</t>
  </si>
  <si>
    <t>六、生育保险基金</t>
  </si>
  <si>
    <t>七、城乡居民基本养老保险基金</t>
  </si>
  <si>
    <t>八、城乡居民基本医疗保险基金</t>
  </si>
  <si>
    <t>合    计</t>
  </si>
  <si>
    <t>备注：1.本年收支结余=本年收入-本年支出+调剂金收入-调剂金支出；</t>
  </si>
  <si>
    <t xml:space="preserve">      2.年末滚存结余=上年滚存结余+本年收支结余。</t>
  </si>
  <si>
    <r>
      <rPr>
        <sz val="18"/>
        <rFont val="华文中宋"/>
        <charset val="134"/>
      </rPr>
      <t>201</t>
    </r>
    <r>
      <rPr>
        <sz val="18"/>
        <rFont val="华文中宋"/>
        <charset val="134"/>
      </rPr>
      <t>8</t>
    </r>
    <r>
      <rPr>
        <sz val="18"/>
        <rFont val="华文中宋"/>
        <charset val="134"/>
      </rPr>
      <t>年楚雄州州本级社会保险基金收入执行情况表</t>
    </r>
  </si>
  <si>
    <t>表十二</t>
  </si>
  <si>
    <t>备注：基金收入不包括调剂金收入，其中2017年770万元（工伤保险770万元）,2018年12,130万元（企业职工养老11,700万元、工伤保险420万元、生育保险10万元)。</t>
  </si>
  <si>
    <r>
      <rPr>
        <sz val="18"/>
        <rFont val="华文中宋"/>
        <charset val="134"/>
      </rPr>
      <t>201</t>
    </r>
    <r>
      <rPr>
        <sz val="18"/>
        <rFont val="华文中宋"/>
        <charset val="134"/>
      </rPr>
      <t>8</t>
    </r>
    <r>
      <rPr>
        <sz val="18"/>
        <rFont val="华文中宋"/>
        <charset val="134"/>
      </rPr>
      <t>年楚雄州州本级社会保险基金支出执行情况表</t>
    </r>
  </si>
  <si>
    <t>表十三</t>
  </si>
  <si>
    <r>
      <rPr>
        <sz val="11"/>
        <color theme="1"/>
        <rFont val="宋体"/>
        <charset val="134"/>
      </rPr>
      <t>备注：基金支出不包括调剂金支出，其中2017年22,286万元（职工养老18,500万元、失业保险3,114万元、生育保险672万元）,2018年2,65</t>
    </r>
    <r>
      <rPr>
        <sz val="11"/>
        <color indexed="8"/>
        <rFont val="宋体"/>
        <charset val="134"/>
      </rPr>
      <t>4</t>
    </r>
    <r>
      <rPr>
        <sz val="11"/>
        <color indexed="8"/>
        <rFont val="宋体"/>
        <charset val="134"/>
      </rPr>
      <t>万元（失业保险2,65</t>
    </r>
    <r>
      <rPr>
        <sz val="11"/>
        <color indexed="8"/>
        <rFont val="宋体"/>
        <charset val="134"/>
      </rPr>
      <t>4</t>
    </r>
    <r>
      <rPr>
        <sz val="11"/>
        <color indexed="8"/>
        <rFont val="宋体"/>
        <charset val="134"/>
      </rPr>
      <t>万元）</t>
    </r>
    <r>
      <rPr>
        <sz val="11"/>
        <color indexed="8"/>
        <rFont val="宋体"/>
        <charset val="134"/>
      </rPr>
      <t>。</t>
    </r>
  </si>
  <si>
    <r>
      <rPr>
        <sz val="18"/>
        <rFont val="华文中宋"/>
        <charset val="134"/>
      </rPr>
      <t>201</t>
    </r>
    <r>
      <rPr>
        <sz val="18"/>
        <rFont val="华文中宋"/>
        <charset val="134"/>
      </rPr>
      <t>8</t>
    </r>
    <r>
      <rPr>
        <sz val="18"/>
        <rFont val="华文中宋"/>
        <charset val="134"/>
      </rPr>
      <t>年楚雄州州本级社会保险基金结余执行情况表</t>
    </r>
  </si>
  <si>
    <t>表十四</t>
  </si>
  <si>
    <r>
      <rPr>
        <sz val="19"/>
        <rFont val="华文中宋"/>
        <charset val="134"/>
      </rPr>
      <t>2</t>
    </r>
    <r>
      <rPr>
        <sz val="19"/>
        <rFont val="华文中宋"/>
        <charset val="134"/>
      </rPr>
      <t>01</t>
    </r>
    <r>
      <rPr>
        <sz val="19"/>
        <rFont val="华文中宋"/>
        <charset val="134"/>
      </rPr>
      <t>9</t>
    </r>
    <r>
      <rPr>
        <sz val="19"/>
        <rFont val="华文中宋"/>
        <charset val="134"/>
      </rPr>
      <t>年楚雄州一般公共预算收入表</t>
    </r>
  </si>
  <si>
    <t>表十五</t>
  </si>
  <si>
    <r>
      <rPr>
        <b/>
        <sz val="12"/>
        <rFont val="宋体"/>
        <charset val="134"/>
      </rPr>
      <t>201</t>
    </r>
    <r>
      <rPr>
        <b/>
        <sz val="12"/>
        <rFont val="宋体"/>
        <charset val="134"/>
      </rPr>
      <t>8</t>
    </r>
    <r>
      <rPr>
        <b/>
        <sz val="12"/>
        <rFont val="宋体"/>
        <charset val="134"/>
      </rPr>
      <t>年
快报数</t>
    </r>
  </si>
  <si>
    <r>
      <rPr>
        <b/>
        <sz val="12"/>
        <rFont val="宋体"/>
        <charset val="134"/>
      </rPr>
      <t>201</t>
    </r>
    <r>
      <rPr>
        <b/>
        <sz val="12"/>
        <rFont val="宋体"/>
        <charset val="134"/>
      </rPr>
      <t>9</t>
    </r>
    <r>
      <rPr>
        <b/>
        <sz val="12"/>
        <rFont val="宋体"/>
        <charset val="134"/>
      </rPr>
      <t>年</t>
    </r>
  </si>
  <si>
    <t>预算数</t>
  </si>
  <si>
    <r>
      <rPr>
        <sz val="19"/>
        <rFont val="华文中宋"/>
        <charset val="134"/>
      </rPr>
      <t>201</t>
    </r>
    <r>
      <rPr>
        <sz val="19"/>
        <rFont val="华文中宋"/>
        <charset val="134"/>
      </rPr>
      <t>9</t>
    </r>
    <r>
      <rPr>
        <sz val="19"/>
        <rFont val="华文中宋"/>
        <charset val="134"/>
      </rPr>
      <t>年楚雄州一般公共预算支出表</t>
    </r>
  </si>
  <si>
    <t>表十六</t>
  </si>
  <si>
    <t xml:space="preserve">         口岸管理</t>
  </si>
  <si>
    <r>
      <rPr>
        <sz val="12"/>
        <rFont val="宋体"/>
        <charset val="134"/>
      </rPr>
      <t xml:space="preserve"> </t>
    </r>
    <r>
      <rPr>
        <sz val="12"/>
        <rFont val="宋体"/>
        <charset val="134"/>
      </rPr>
      <t xml:space="preserve">        </t>
    </r>
    <r>
      <rPr>
        <sz val="12"/>
        <rFont val="宋体"/>
        <charset val="134"/>
      </rPr>
      <t>海关关务</t>
    </r>
  </si>
  <si>
    <t xml:space="preserve">         关税征管</t>
  </si>
  <si>
    <t xml:space="preserve">         海关监管</t>
  </si>
  <si>
    <t xml:space="preserve">         检验检疫</t>
  </si>
  <si>
    <t xml:space="preserve">         商标管理</t>
  </si>
  <si>
    <t xml:space="preserve">         原产地地理标志管理</t>
  </si>
  <si>
    <t xml:space="preserve">       港澳台事务</t>
  </si>
  <si>
    <t xml:space="preserve">         其他港澳台事务支出</t>
  </si>
  <si>
    <t xml:space="preserve">         工会事务</t>
  </si>
  <si>
    <t xml:space="preserve">         公务员事务</t>
  </si>
  <si>
    <t xml:space="preserve">         宗教事务</t>
  </si>
  <si>
    <t xml:space="preserve">       网信事务</t>
  </si>
  <si>
    <t xml:space="preserve">         其他网信事务支出</t>
  </si>
  <si>
    <t xml:space="preserve">       市场监督管理事务</t>
  </si>
  <si>
    <t xml:space="preserve">         市场监督管理专项</t>
  </si>
  <si>
    <t xml:space="preserve">         市场监管执法</t>
  </si>
  <si>
    <t xml:space="preserve">         价格监督检查</t>
  </si>
  <si>
    <t xml:space="preserve">         市场监督管理技术支持</t>
  </si>
  <si>
    <t xml:space="preserve">         其他市场监督管理事务</t>
  </si>
  <si>
    <t xml:space="preserve">         边海防</t>
  </si>
  <si>
    <t xml:space="preserve">       武装警察部队</t>
  </si>
  <si>
    <t xml:space="preserve">         武装警察部队</t>
  </si>
  <si>
    <t xml:space="preserve">         其他武装警察部队支出</t>
  </si>
  <si>
    <t xml:space="preserve">         执法办案</t>
  </si>
  <si>
    <t xml:space="preserve">         特别业务</t>
  </si>
  <si>
    <t xml:space="preserve">         检察监督</t>
  </si>
  <si>
    <t xml:space="preserve">         国家统一法律职业资格考试</t>
  </si>
  <si>
    <t xml:space="preserve">         缉私业务</t>
  </si>
  <si>
    <t xml:space="preserve">   七、文化旅游体育与传媒支出</t>
  </si>
  <si>
    <t xml:space="preserve">       文化和旅游</t>
  </si>
  <si>
    <t xml:space="preserve">         文化和旅游交流与合作</t>
  </si>
  <si>
    <t xml:space="preserve">         文化和旅游市场管理</t>
  </si>
  <si>
    <t xml:space="preserve">         旅游宣传 </t>
  </si>
  <si>
    <t xml:space="preserve">         旅游行业业务管理</t>
  </si>
  <si>
    <t xml:space="preserve">         其他文化和旅游支出</t>
  </si>
  <si>
    <t xml:space="preserve">       新闻出版电影</t>
  </si>
  <si>
    <t xml:space="preserve">         其他新闻出版电影支出</t>
  </si>
  <si>
    <t xml:space="preserve">       广播电视</t>
  </si>
  <si>
    <t xml:space="preserve">         其他广播电视支出</t>
  </si>
  <si>
    <t xml:space="preserve">         交强险增值税补助基金支出</t>
  </si>
  <si>
    <r>
      <rPr>
        <sz val="12"/>
        <rFont val="宋体"/>
        <charset val="134"/>
      </rPr>
      <t xml:space="preserve">         </t>
    </r>
    <r>
      <rPr>
        <sz val="12"/>
        <rFont val="宋体"/>
        <charset val="134"/>
      </rPr>
      <t>其他财政对社会保险基金的补助</t>
    </r>
  </si>
  <si>
    <t xml:space="preserve">       退役军人管理事务</t>
  </si>
  <si>
    <t xml:space="preserve">         其他退役军人事务管理支出</t>
  </si>
  <si>
    <t xml:space="preserve">   九、卫生健康支出</t>
  </si>
  <si>
    <t xml:space="preserve">       卫生健康管理事务</t>
  </si>
  <si>
    <t xml:space="preserve">         其他卫生健康管理事务支出</t>
  </si>
  <si>
    <r>
      <rPr>
        <sz val="12"/>
        <rFont val="宋体"/>
        <charset val="134"/>
      </rPr>
      <t xml:space="preserve">         财政对</t>
    </r>
    <r>
      <rPr>
        <sz val="12"/>
        <rFont val="宋体"/>
        <charset val="134"/>
      </rPr>
      <t>职工基本医疗保险基金的补助</t>
    </r>
  </si>
  <si>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</si>
  <si>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</si>
  <si>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</si>
  <si>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</si>
  <si>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</si>
  <si>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</si>
  <si>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</si>
  <si>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</si>
  <si>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生态环境保护宣传</t>
  </si>
  <si>
    <t xml:space="preserve">         生态环境国际合作及履约</t>
  </si>
  <si>
    <t xml:space="preserve">         生态环境保护行政许可</t>
  </si>
  <si>
    <r>
      <rPr>
        <sz val="12"/>
        <rFont val="宋体"/>
        <charset val="134"/>
      </rPr>
      <t xml:space="preserve"> </t>
    </r>
    <r>
      <rPr>
        <sz val="12"/>
        <rFont val="宋体"/>
        <charset val="134"/>
      </rPr>
      <t xml:space="preserve">        </t>
    </r>
    <r>
      <rPr>
        <sz val="12"/>
        <rFont val="宋体"/>
        <charset val="134"/>
      </rPr>
      <t>停伐补助</t>
    </r>
  </si>
  <si>
    <t xml:space="preserve">         生态环境监测与信息</t>
  </si>
  <si>
    <t xml:space="preserve">         生态环境执法监察</t>
  </si>
  <si>
    <t xml:space="preserve">         林业和草原</t>
  </si>
  <si>
    <t xml:space="preserve">           事业机构</t>
  </si>
  <si>
    <t xml:space="preserve">           技术推广与转化</t>
  </si>
  <si>
    <t xml:space="preserve">           自然保护区等管理</t>
  </si>
  <si>
    <t xml:space="preserve">           执法与监督</t>
  </si>
  <si>
    <t xml:space="preserve">           对外合作与交流</t>
  </si>
  <si>
    <t xml:space="preserve">           产业化管理</t>
  </si>
  <si>
    <t xml:space="preserve">           贷款贴息</t>
  </si>
  <si>
    <t xml:space="preserve">           防灾减灾</t>
  </si>
  <si>
    <t xml:space="preserve">           国家公园</t>
  </si>
  <si>
    <t xml:space="preserve">           草原管理</t>
  </si>
  <si>
    <t xml:space="preserve">           行业业务管理</t>
  </si>
  <si>
    <t xml:space="preserve">           其他林业和草原支出</t>
  </si>
  <si>
    <t xml:space="preserve">           产业化发展</t>
  </si>
  <si>
    <t xml:space="preserve">           创新示范</t>
  </si>
  <si>
    <t xml:space="preserve">           交通运输信息化建设</t>
  </si>
  <si>
    <r>
      <rPr>
        <sz val="12"/>
        <rFont val="宋体"/>
        <charset val="134"/>
      </rPr>
      <t xml:space="preserve"> </t>
    </r>
    <r>
      <rPr>
        <sz val="12"/>
        <rFont val="宋体"/>
        <charset val="134"/>
      </rPr>
      <t xml:space="preserve">          </t>
    </r>
    <r>
      <rPr>
        <sz val="12"/>
        <rFont val="宋体"/>
        <charset val="134"/>
      </rPr>
      <t>中央企业专项管理</t>
    </r>
  </si>
  <si>
    <r>
      <rPr>
        <sz val="12"/>
        <rFont val="宋体"/>
        <charset val="134"/>
      </rPr>
      <t xml:space="preserve">         </t>
    </r>
    <r>
      <rPr>
        <sz val="12"/>
        <rFont val="宋体"/>
        <charset val="134"/>
      </rPr>
      <t xml:space="preserve">  利息费用补贴支出</t>
    </r>
  </si>
  <si>
    <t xml:space="preserve">   十八、自然资源海洋气象等支出</t>
  </si>
  <si>
    <t xml:space="preserve">         自然资源事务</t>
  </si>
  <si>
    <t xml:space="preserve">           自然资源规划及管理</t>
  </si>
  <si>
    <t xml:space="preserve">           自然资源社会公益服务</t>
  </si>
  <si>
    <t xml:space="preserve">           自然资源行业业务管理</t>
  </si>
  <si>
    <t xml:space="preserve">           自然资源调查</t>
  </si>
  <si>
    <t xml:space="preserve">           地质矿产资源与环境调查</t>
  </si>
  <si>
    <t xml:space="preserve">           其他自然资源事务支出</t>
  </si>
  <si>
    <t xml:space="preserve">         其他自然资源海洋气象等支出</t>
  </si>
  <si>
    <t xml:space="preserve">           石油储备</t>
  </si>
  <si>
    <t xml:space="preserve">           其他能源储备支出</t>
  </si>
  <si>
    <t xml:space="preserve">   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</si>
  <si>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</si>
  <si>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</si>
  <si>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</si>
  <si>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</si>
  <si>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</si>
  <si>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</si>
  <si>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</si>
  <si>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</si>
  <si>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</si>
  <si>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</si>
  <si>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</si>
  <si>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</si>
  <si>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</si>
  <si>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</si>
  <si>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</si>
  <si>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</si>
  <si>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</si>
  <si>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</si>
  <si>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自然灾害防治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</si>
  <si>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</si>
  <si>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</si>
  <si>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</si>
  <si>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</si>
  <si>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</si>
  <si>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</si>
  <si>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</si>
  <si>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</si>
  <si>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</si>
  <si>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二十二、预备费</t>
  </si>
  <si>
    <r>
      <rPr>
        <b/>
        <sz val="12"/>
        <rFont val="宋体"/>
        <charset val="134"/>
      </rPr>
      <t xml:space="preserve"> </t>
    </r>
    <r>
      <rPr>
        <b/>
        <sz val="12"/>
        <rFont val="宋体"/>
        <charset val="134"/>
      </rPr>
      <t xml:space="preserve">  </t>
    </r>
    <r>
      <rPr>
        <b/>
        <sz val="12"/>
        <rFont val="宋体"/>
        <charset val="134"/>
      </rPr>
      <t>二十二、债务还本支出</t>
    </r>
  </si>
  <si>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</si>
  <si>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</si>
  <si>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</si>
  <si>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</si>
  <si>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</si>
  <si>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</si>
  <si>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</si>
  <si>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</si>
  <si>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</si>
  <si>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</si>
  <si>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</si>
  <si>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二十四、债务发行费用支出</t>
  </si>
  <si>
    <t xml:space="preserve">   二十五、其他支出</t>
  </si>
  <si>
    <r>
      <rPr>
        <sz val="19"/>
        <rFont val="华文中宋"/>
        <charset val="134"/>
      </rPr>
      <t>2</t>
    </r>
    <r>
      <rPr>
        <sz val="19"/>
        <rFont val="华文中宋"/>
        <charset val="134"/>
      </rPr>
      <t>01</t>
    </r>
    <r>
      <rPr>
        <sz val="19"/>
        <rFont val="华文中宋"/>
        <charset val="134"/>
      </rPr>
      <t>9</t>
    </r>
    <r>
      <rPr>
        <sz val="19"/>
        <rFont val="华文中宋"/>
        <charset val="134"/>
      </rPr>
      <t>年楚雄州州本级一般公共预算收入表</t>
    </r>
  </si>
  <si>
    <t>表十七</t>
  </si>
  <si>
    <t>2019年楚雄州一般公共预算本级支出表</t>
  </si>
  <si>
    <t>表十八</t>
  </si>
  <si>
    <r>
      <rPr>
        <sz val="19"/>
        <rFont val="华文中宋"/>
        <charset val="134"/>
      </rPr>
      <t>201</t>
    </r>
    <r>
      <rPr>
        <sz val="19"/>
        <rFont val="华文中宋"/>
        <charset val="134"/>
      </rPr>
      <t>9年楚雄州一般公共预算专项转移支付表(分项目)</t>
    </r>
  </si>
  <si>
    <t>表十九</t>
  </si>
  <si>
    <t>合计</t>
  </si>
  <si>
    <t>州级支出</t>
  </si>
  <si>
    <t>补助县级</t>
  </si>
  <si>
    <r>
      <rPr>
        <b/>
        <sz val="12"/>
        <rFont val="宋体"/>
        <charset val="134"/>
      </rPr>
      <t>合</t>
    </r>
    <r>
      <rPr>
        <b/>
        <sz val="12"/>
        <rFont val="Times New Roman"/>
        <charset val="134"/>
      </rPr>
      <t xml:space="preserve">     </t>
    </r>
    <r>
      <rPr>
        <b/>
        <sz val="12"/>
        <rFont val="宋体"/>
        <charset val="134"/>
      </rPr>
      <t>计</t>
    </r>
  </si>
  <si>
    <r>
      <rPr>
        <b/>
        <sz val="12"/>
        <rFont val="宋体"/>
        <charset val="134"/>
      </rPr>
      <t>一般公共预算</t>
    </r>
  </si>
  <si>
    <r>
      <rPr>
        <b/>
        <sz val="12"/>
        <rFont val="宋体"/>
        <charset val="134"/>
      </rPr>
      <t>政府性基金预算</t>
    </r>
  </si>
  <si>
    <r>
      <rPr>
        <sz val="12"/>
        <color indexed="8"/>
        <rFont val="宋体"/>
        <charset val="134"/>
      </rPr>
      <t>省政府转贷我州地方政府债券资金付息及发行服务费</t>
    </r>
  </si>
  <si>
    <t>一般债券付息</t>
  </si>
  <si>
    <t>专项债券付息</t>
  </si>
  <si>
    <r>
      <rPr>
        <sz val="12"/>
        <rFont val="宋体"/>
        <charset val="134"/>
      </rPr>
      <t>一般债券发行和兑付服务费</t>
    </r>
  </si>
  <si>
    <r>
      <rPr>
        <sz val="12"/>
        <rFont val="宋体"/>
        <charset val="134"/>
      </rPr>
      <t>专项债券发行和兑付服务费</t>
    </r>
  </si>
  <si>
    <r>
      <rPr>
        <sz val="12"/>
        <rFont val="宋体"/>
        <charset val="134"/>
      </rPr>
      <t>农业</t>
    </r>
  </si>
  <si>
    <r>
      <rPr>
        <sz val="12"/>
        <rFont val="宋体"/>
        <charset val="134"/>
      </rPr>
      <t>烟叶生产防雹和基本烟田建设经费</t>
    </r>
  </si>
  <si>
    <r>
      <rPr>
        <sz val="12"/>
        <rFont val="宋体"/>
        <charset val="134"/>
      </rPr>
      <t>州级科技增粮、晚秋及冬农开发资金</t>
    </r>
  </si>
  <si>
    <t>州级农业科研推广专项资金</t>
  </si>
  <si>
    <t>州级农业产业化发展专项资金</t>
  </si>
  <si>
    <t>农村土地承包经营权确权登记颁证州级配套资金</t>
  </si>
  <si>
    <t>农村集体资产产权制度改革专项资金</t>
  </si>
  <si>
    <r>
      <rPr>
        <sz val="12"/>
        <color indexed="8"/>
        <rFont val="宋体"/>
        <charset val="134"/>
      </rPr>
      <t>楚雄州优质农产品推荐展示活动专项资金</t>
    </r>
    <r>
      <rPr>
        <sz val="12"/>
        <color indexed="8"/>
        <rFont val="Times New Roman"/>
        <charset val="134"/>
      </rPr>
      <t xml:space="preserve">   </t>
    </r>
  </si>
  <si>
    <t>农作物重大病虫害防控监测经费</t>
  </si>
  <si>
    <r>
      <rPr>
        <sz val="12"/>
        <rFont val="宋体"/>
        <charset val="134"/>
      </rPr>
      <t>州级农产品质量安全监管专项资金</t>
    </r>
  </si>
  <si>
    <t>第二次污染源普查专项资金</t>
  </si>
  <si>
    <r>
      <rPr>
        <sz val="12"/>
        <rFont val="Times New Roman"/>
        <charset val="134"/>
      </rPr>
      <t>2019</t>
    </r>
    <r>
      <rPr>
        <sz val="12"/>
        <rFont val="宋体"/>
        <charset val="134"/>
      </rPr>
      <t>年农业保险保费补贴州级配套资金</t>
    </r>
  </si>
  <si>
    <r>
      <rPr>
        <sz val="12"/>
        <rFont val="宋体"/>
        <charset val="134"/>
      </rPr>
      <t>挂包帮转走访工作经费</t>
    </r>
  </si>
  <si>
    <r>
      <rPr>
        <sz val="12"/>
        <rFont val="宋体"/>
        <charset val="134"/>
      </rPr>
      <t>畜牧业</t>
    </r>
  </si>
  <si>
    <t>山地牧业发展专项资金</t>
  </si>
  <si>
    <t>全州动物疫病防控经费</t>
  </si>
  <si>
    <r>
      <rPr>
        <sz val="12"/>
        <rFont val="宋体"/>
        <charset val="134"/>
      </rPr>
      <t>林业</t>
    </r>
  </si>
  <si>
    <t>2019年森林防火“三三制”专项经费</t>
  </si>
  <si>
    <t>林业产业化专项资金</t>
  </si>
  <si>
    <r>
      <rPr>
        <sz val="12"/>
        <rFont val="宋体"/>
        <charset val="134"/>
      </rPr>
      <t>森林资源监测补助经费</t>
    </r>
    <r>
      <rPr>
        <sz val="12"/>
        <color indexed="8"/>
        <rFont val="Times New Roman"/>
        <charset val="134"/>
      </rPr>
      <t xml:space="preserve">		</t>
    </r>
  </si>
  <si>
    <r>
      <rPr>
        <sz val="12"/>
        <rFont val="宋体"/>
        <charset val="134"/>
      </rPr>
      <t>长江经济带及石漠化治理工作经费</t>
    </r>
  </si>
  <si>
    <t>湿地保护小区资源调查认定经费</t>
  </si>
  <si>
    <t>林业改革发展资金</t>
  </si>
  <si>
    <t>路域环境绿化优化桉树替换配套补助资金</t>
  </si>
  <si>
    <t>2019年州级部门义务植树补助</t>
  </si>
  <si>
    <r>
      <rPr>
        <sz val="12"/>
        <rFont val="Times New Roman"/>
        <charset val="134"/>
      </rPr>
      <t>2019</t>
    </r>
    <r>
      <rPr>
        <sz val="12"/>
        <rFont val="宋体"/>
        <charset val="134"/>
      </rPr>
      <t>年楚雄州林地年度变更调查经费</t>
    </r>
  </si>
  <si>
    <r>
      <rPr>
        <sz val="12"/>
        <rFont val="Times New Roman"/>
        <charset val="134"/>
      </rPr>
      <t>2019</t>
    </r>
    <r>
      <rPr>
        <sz val="12"/>
        <rFont val="宋体"/>
        <charset val="134"/>
      </rPr>
      <t>年森林火灾保险州级配套</t>
    </r>
  </si>
  <si>
    <t>水利</t>
  </si>
  <si>
    <r>
      <rPr>
        <sz val="12"/>
        <rFont val="宋体"/>
        <charset val="134"/>
      </rPr>
      <t>小流域坡耕地水土流失综合治理工程经费</t>
    </r>
  </si>
  <si>
    <t>水资源费、水土保持补偿费征收管理工作经费</t>
  </si>
  <si>
    <t>水质监测经费</t>
  </si>
  <si>
    <r>
      <rPr>
        <sz val="12"/>
        <rFont val="宋体"/>
        <charset val="134"/>
      </rPr>
      <t>楚雄州第三次水资源调查评价经费</t>
    </r>
  </si>
  <si>
    <r>
      <rPr>
        <sz val="12"/>
        <rFont val="宋体"/>
        <charset val="134"/>
      </rPr>
      <t>州级</t>
    </r>
    <r>
      <rPr>
        <sz val="12"/>
        <rFont val="Times New Roman"/>
        <charset val="134"/>
      </rPr>
      <t>“</t>
    </r>
    <r>
      <rPr>
        <sz val="12"/>
        <rFont val="宋体"/>
        <charset val="134"/>
      </rPr>
      <t>一河（库）一策</t>
    </r>
    <r>
      <rPr>
        <sz val="12"/>
        <rFont val="Times New Roman"/>
        <charset val="134"/>
      </rPr>
      <t>”</t>
    </r>
    <r>
      <rPr>
        <sz val="12"/>
        <rFont val="宋体"/>
        <charset val="134"/>
      </rPr>
      <t>方案编制经费</t>
    </r>
  </si>
  <si>
    <r>
      <rPr>
        <sz val="12"/>
        <rFont val="宋体"/>
        <charset val="134"/>
      </rPr>
      <t>楚雄州河长制信息化平台一期经费</t>
    </r>
  </si>
  <si>
    <r>
      <rPr>
        <sz val="12"/>
        <rFont val="宋体"/>
        <charset val="134"/>
      </rPr>
      <t>大海波水库安全鉴定编制经费</t>
    </r>
  </si>
  <si>
    <r>
      <rPr>
        <sz val="12"/>
        <rFont val="宋体"/>
        <charset val="134"/>
      </rPr>
      <t>水土保持信息化经费</t>
    </r>
  </si>
  <si>
    <t>防汛抗旱经费</t>
  </si>
  <si>
    <r>
      <rPr>
        <sz val="12"/>
        <rFont val="宋体"/>
        <charset val="134"/>
      </rPr>
      <t>重点水利建设项目州级配套资金</t>
    </r>
  </si>
  <si>
    <t>扶贫</t>
  </si>
  <si>
    <r>
      <rPr>
        <sz val="12"/>
        <rFont val="宋体"/>
        <charset val="134"/>
      </rPr>
      <t>脱贫攻坚专项资金</t>
    </r>
  </si>
  <si>
    <t>农村危房改造州级配套补助</t>
  </si>
  <si>
    <t>气象</t>
  </si>
  <si>
    <r>
      <rPr>
        <sz val="12"/>
        <rFont val="宋体"/>
        <charset val="134"/>
      </rPr>
      <t>气象预报设施设备、地质灾害预警系统维修维护及电视制作播报费</t>
    </r>
  </si>
  <si>
    <r>
      <rPr>
        <sz val="12"/>
        <rFont val="宋体"/>
        <charset val="134"/>
      </rPr>
      <t>防雷减灾安全监管等经费</t>
    </r>
  </si>
  <si>
    <t>农业综合开发</t>
  </si>
  <si>
    <r>
      <rPr>
        <sz val="12"/>
        <rFont val="宋体"/>
        <charset val="134"/>
      </rPr>
      <t>农业综合开发事业费</t>
    </r>
  </si>
  <si>
    <r>
      <rPr>
        <sz val="12"/>
        <rFont val="宋体"/>
        <charset val="134"/>
      </rPr>
      <t>农业综合开发项目</t>
    </r>
  </si>
  <si>
    <t>农村综合改革</t>
  </si>
  <si>
    <r>
      <rPr>
        <sz val="12"/>
        <color indexed="8"/>
        <rFont val="宋体"/>
        <charset val="134"/>
      </rPr>
      <t>村级公益事业建设一事一议财政奖补州级投入资金</t>
    </r>
  </si>
  <si>
    <r>
      <rPr>
        <sz val="12"/>
        <color indexed="8"/>
        <rFont val="宋体"/>
        <charset val="134"/>
      </rPr>
      <t>农村综合改革一事一议工作经费</t>
    </r>
  </si>
  <si>
    <r>
      <rPr>
        <sz val="12"/>
        <rFont val="宋体"/>
        <charset val="134"/>
      </rPr>
      <t>工业</t>
    </r>
  </si>
  <si>
    <t>2017年4季度、2018年1-3季度达规企业奖励</t>
  </si>
  <si>
    <t>2018年全州工业经济运行监测管理经费</t>
  </si>
  <si>
    <t>2018年省、州认定企业技术中心补助</t>
  </si>
  <si>
    <r>
      <rPr>
        <sz val="12"/>
        <rFont val="Times New Roman"/>
        <charset val="134"/>
      </rPr>
      <t>2018</t>
    </r>
    <r>
      <rPr>
        <sz val="12"/>
        <rFont val="宋体"/>
        <charset val="134"/>
      </rPr>
      <t>年生物医药企业绩效考核奖励</t>
    </r>
  </si>
  <si>
    <t>2019年煤矿应急救援经费</t>
  </si>
  <si>
    <r>
      <rPr>
        <sz val="12"/>
        <rFont val="Times New Roman"/>
        <charset val="134"/>
      </rPr>
      <t>2019</t>
    </r>
    <r>
      <rPr>
        <sz val="12"/>
        <rFont val="宋体"/>
        <charset val="134"/>
      </rPr>
      <t>年楚雄州工业经济管理人才队伍建设经费</t>
    </r>
  </si>
  <si>
    <t>2019年中国˙楚雄绿色新钛谷论坛相关费用</t>
  </si>
  <si>
    <t>2019年楚雄州电子政务外网基础网络租用及运行维护费</t>
  </si>
  <si>
    <t>2019年电子政务视频会议系统运行维护费</t>
  </si>
  <si>
    <t>工业和信息化发展工作经费</t>
  </si>
  <si>
    <r>
      <rPr>
        <sz val="12"/>
        <rFont val="Times New Roman"/>
        <charset val="134"/>
      </rPr>
      <t>2018</t>
    </r>
    <r>
      <rPr>
        <sz val="12"/>
        <rFont val="宋体"/>
        <charset val="134"/>
      </rPr>
      <t>年参加展洽会补助</t>
    </r>
  </si>
  <si>
    <t>楚雄市小横街煤矿水患治理补助</t>
  </si>
  <si>
    <r>
      <rPr>
        <sz val="12"/>
        <rFont val="Times New Roman"/>
        <charset val="134"/>
      </rPr>
      <t>2018</t>
    </r>
    <r>
      <rPr>
        <sz val="12"/>
        <rFont val="宋体"/>
        <charset val="134"/>
      </rPr>
      <t>年关闭退出煤矿关闭技措费</t>
    </r>
  </si>
  <si>
    <t>2019年煤矿安全监管信息化平台建设工作经费</t>
  </si>
  <si>
    <r>
      <rPr>
        <sz val="12"/>
        <rFont val="Times New Roman"/>
        <charset val="134"/>
      </rPr>
      <t>2018</t>
    </r>
    <r>
      <rPr>
        <sz val="12"/>
        <rFont val="宋体"/>
        <charset val="134"/>
      </rPr>
      <t>年州级财政节能专项资金</t>
    </r>
  </si>
  <si>
    <r>
      <rPr>
        <sz val="12"/>
        <rFont val="Times New Roman"/>
        <charset val="134"/>
      </rPr>
      <t>2018</t>
    </r>
    <r>
      <rPr>
        <sz val="12"/>
        <rFont val="宋体"/>
        <charset val="134"/>
      </rPr>
      <t>年新能源汽车推广应用购车补助和建设充电桩补助</t>
    </r>
  </si>
  <si>
    <r>
      <rPr>
        <sz val="12"/>
        <rFont val="宋体"/>
        <charset val="134"/>
      </rPr>
      <t>工业产业发展专项资金</t>
    </r>
    <r>
      <rPr>
        <sz val="12"/>
        <rFont val="Times New Roman"/>
        <charset val="134"/>
      </rPr>
      <t xml:space="preserve"> </t>
    </r>
  </si>
  <si>
    <r>
      <rPr>
        <sz val="12"/>
        <rFont val="宋体"/>
        <charset val="134"/>
      </rPr>
      <t>流通业</t>
    </r>
  </si>
  <si>
    <t>2017年4季度至2018年3季度批发零售、住宿餐饮业促销及新达限法人企业奖励补助</t>
  </si>
  <si>
    <t>流通服务业发展专项资金</t>
  </si>
  <si>
    <t>外经贸发展专项资金</t>
  </si>
  <si>
    <t>州级生猪储备专项资金</t>
  </si>
  <si>
    <t>餐饮业发展专项资金</t>
  </si>
  <si>
    <t>商贸流通工作经费</t>
  </si>
  <si>
    <r>
      <rPr>
        <sz val="12"/>
        <rFont val="宋体"/>
        <charset val="134"/>
      </rPr>
      <t>走出去发展专项资金</t>
    </r>
  </si>
  <si>
    <t>现代物流统计监测平台建设及统计监测核算经费</t>
  </si>
  <si>
    <r>
      <rPr>
        <sz val="12"/>
        <color indexed="8"/>
        <rFont val="宋体"/>
        <charset val="134"/>
      </rPr>
      <t>供销合作发展基金</t>
    </r>
  </si>
  <si>
    <r>
      <rPr>
        <sz val="12"/>
        <rFont val="宋体"/>
        <charset val="134"/>
      </rPr>
      <t>招商引资</t>
    </r>
  </si>
  <si>
    <r>
      <rPr>
        <sz val="12"/>
        <color indexed="8"/>
        <rFont val="宋体"/>
        <charset val="134"/>
      </rPr>
      <t>招商引资专项工作经费</t>
    </r>
  </si>
  <si>
    <r>
      <rPr>
        <sz val="12"/>
        <rFont val="Times New Roman"/>
        <charset val="134"/>
      </rPr>
      <t>5</t>
    </r>
    <r>
      <rPr>
        <sz val="12"/>
        <color indexed="8"/>
        <rFont val="宋体"/>
        <charset val="134"/>
      </rPr>
      <t>个驻点招商工作经费</t>
    </r>
  </si>
  <si>
    <r>
      <rPr>
        <sz val="12"/>
        <rFont val="宋体"/>
        <charset val="134"/>
      </rPr>
      <t>旅游业</t>
    </r>
  </si>
  <si>
    <r>
      <rPr>
        <sz val="12"/>
        <color indexed="8"/>
        <rFont val="宋体"/>
        <charset val="134"/>
      </rPr>
      <t>旅游规划发展及产业促进经费</t>
    </r>
  </si>
  <si>
    <r>
      <rPr>
        <sz val="12"/>
        <color indexed="8"/>
        <rFont val="宋体"/>
        <charset val="134"/>
      </rPr>
      <t>旅游信息化建设、旅游统计抽样调查经费</t>
    </r>
  </si>
  <si>
    <r>
      <rPr>
        <sz val="12"/>
        <color indexed="8"/>
        <rFont val="宋体"/>
        <charset val="134"/>
      </rPr>
      <t>旅游行业管理、教育培训及旅游市场秩序整治等经费</t>
    </r>
  </si>
  <si>
    <r>
      <rPr>
        <sz val="12"/>
        <color indexed="8"/>
        <rFont val="宋体"/>
        <charset val="134"/>
      </rPr>
      <t>旅游宣传促销经费</t>
    </r>
  </si>
  <si>
    <r>
      <rPr>
        <sz val="12"/>
        <color indexed="8"/>
        <rFont val="宋体"/>
        <charset val="134"/>
      </rPr>
      <t>一部手机游云南工作楚雄州领导小组办公室工作经费及对县市考核经费</t>
    </r>
  </si>
  <si>
    <r>
      <rPr>
        <sz val="12"/>
        <rFont val="宋体"/>
        <charset val="134"/>
      </rPr>
      <t>金融业</t>
    </r>
  </si>
  <si>
    <r>
      <rPr>
        <sz val="12"/>
        <color indexed="8"/>
        <rFont val="宋体"/>
        <charset val="134"/>
      </rPr>
      <t>亚行贷款云南楚雄州城市基础设施建设项目管理费</t>
    </r>
  </si>
  <si>
    <r>
      <rPr>
        <sz val="12"/>
        <color indexed="8"/>
        <rFont val="宋体"/>
        <charset val="134"/>
      </rPr>
      <t>德国政府贷款州疾控中心项目还本付息</t>
    </r>
  </si>
  <si>
    <r>
      <rPr>
        <sz val="12"/>
        <rFont val="宋体"/>
        <charset val="134"/>
      </rPr>
      <t>卫十项目还本付息</t>
    </r>
  </si>
  <si>
    <t>外援外贷项目争取工作经费和前期费</t>
  </si>
  <si>
    <r>
      <rPr>
        <sz val="12"/>
        <rFont val="宋体"/>
        <charset val="134"/>
      </rPr>
      <t>金融业支持地方经济发展奖励及工作经费</t>
    </r>
  </si>
  <si>
    <t>州级政府和社会资本合作工作经费</t>
  </si>
  <si>
    <r>
      <rPr>
        <sz val="12"/>
        <rFont val="宋体"/>
        <charset val="134"/>
      </rPr>
      <t>工商</t>
    </r>
  </si>
  <si>
    <r>
      <rPr>
        <sz val="12"/>
        <rFont val="宋体"/>
        <charset val="134"/>
      </rPr>
      <t>流通领域商品质量抽检经费</t>
    </r>
  </si>
  <si>
    <r>
      <rPr>
        <sz val="12"/>
        <color indexed="8"/>
        <rFont val="宋体"/>
        <charset val="134"/>
      </rPr>
      <t>商标战略工作奖励经费</t>
    </r>
  </si>
  <si>
    <t>质监</t>
  </si>
  <si>
    <r>
      <rPr>
        <sz val="12"/>
        <rFont val="宋体"/>
        <charset val="134"/>
      </rPr>
      <t>地理标志产品保护奖补专项资金</t>
    </r>
  </si>
  <si>
    <r>
      <rPr>
        <sz val="12"/>
        <color indexed="8"/>
        <rFont val="宋体"/>
        <charset val="134"/>
      </rPr>
      <t>云南名牌产品企业奖</t>
    </r>
  </si>
  <si>
    <r>
      <rPr>
        <sz val="12"/>
        <color indexed="8"/>
        <rFont val="宋体"/>
        <charset val="134"/>
      </rPr>
      <t>质量技术监督抽查检验费</t>
    </r>
  </si>
  <si>
    <r>
      <rPr>
        <sz val="12"/>
        <color indexed="8"/>
        <rFont val="宋体"/>
        <charset val="134"/>
      </rPr>
      <t>特种设备安全应急演练</t>
    </r>
  </si>
  <si>
    <r>
      <rPr>
        <sz val="12"/>
        <rFont val="宋体"/>
        <charset val="134"/>
      </rPr>
      <t>交通</t>
    </r>
  </si>
  <si>
    <r>
      <rPr>
        <sz val="12"/>
        <color indexed="8"/>
        <rFont val="宋体"/>
        <charset val="134"/>
      </rPr>
      <t>农村公路养护州级配套资金</t>
    </r>
  </si>
  <si>
    <r>
      <rPr>
        <sz val="12"/>
        <color indexed="8"/>
        <rFont val="宋体"/>
        <charset val="134"/>
      </rPr>
      <t>农村公路路政管理经费</t>
    </r>
  </si>
  <si>
    <r>
      <rPr>
        <sz val="12"/>
        <color indexed="8"/>
        <rFont val="宋体"/>
        <charset val="134"/>
      </rPr>
      <t>武易高速公路路政管理经费</t>
    </r>
  </si>
  <si>
    <r>
      <rPr>
        <sz val="12"/>
        <rFont val="宋体"/>
        <charset val="134"/>
      </rPr>
      <t>交通运政管理治理工作经费</t>
    </r>
  </si>
  <si>
    <r>
      <rPr>
        <sz val="12"/>
        <rFont val="宋体"/>
        <charset val="134"/>
      </rPr>
      <t>城市建设</t>
    </r>
  </si>
  <si>
    <r>
      <rPr>
        <sz val="12"/>
        <color indexed="8"/>
        <rFont val="宋体"/>
        <charset val="134"/>
      </rPr>
      <t>政府东片公务区物业管理费</t>
    </r>
  </si>
  <si>
    <r>
      <rPr>
        <sz val="12"/>
        <color indexed="8"/>
        <rFont val="宋体"/>
        <charset val="134"/>
      </rPr>
      <t>州管城建档案数字化加工经费</t>
    </r>
  </si>
  <si>
    <r>
      <rPr>
        <sz val="12"/>
        <color indexed="8"/>
        <rFont val="宋体"/>
        <charset val="134"/>
      </rPr>
      <t>民用建筑能源资源消耗统计经费</t>
    </r>
  </si>
  <si>
    <r>
      <rPr>
        <sz val="12"/>
        <color indexed="8"/>
        <rFont val="宋体"/>
        <charset val="134"/>
      </rPr>
      <t>西山</t>
    </r>
    <r>
      <rPr>
        <sz val="12"/>
        <color indexed="8"/>
        <rFont val="Times New Roman"/>
        <charset val="134"/>
      </rPr>
      <t>701</t>
    </r>
    <r>
      <rPr>
        <sz val="12"/>
        <color indexed="8"/>
        <rFont val="宋体"/>
        <charset val="134"/>
      </rPr>
      <t>信息化建设尾款</t>
    </r>
  </si>
  <si>
    <r>
      <rPr>
        <sz val="12"/>
        <color indexed="8"/>
        <rFont val="宋体"/>
        <charset val="134"/>
      </rPr>
      <t>西山</t>
    </r>
    <r>
      <rPr>
        <sz val="12"/>
        <color indexed="8"/>
        <rFont val="Times New Roman"/>
        <charset val="134"/>
      </rPr>
      <t>701</t>
    </r>
    <r>
      <rPr>
        <sz val="12"/>
        <color indexed="8"/>
        <rFont val="宋体"/>
        <charset val="134"/>
      </rPr>
      <t>指挥平台大厅桌椅购置经费</t>
    </r>
  </si>
  <si>
    <r>
      <rPr>
        <sz val="12"/>
        <color indexed="8"/>
        <rFont val="宋体"/>
        <charset val="134"/>
      </rPr>
      <t>楚雄州防空袭预案仿真数字化修编经费</t>
    </r>
  </si>
  <si>
    <t>人防指挥中心机房后备电源购置经费</t>
  </si>
  <si>
    <r>
      <rPr>
        <sz val="12"/>
        <color indexed="8"/>
        <rFont val="宋体"/>
        <charset val="134"/>
      </rPr>
      <t>建筑业发展奖励资金</t>
    </r>
  </si>
  <si>
    <t>农村人居环境整治户厕改造州级补助经费</t>
  </si>
  <si>
    <t>州级城乡建设规划经费</t>
  </si>
  <si>
    <r>
      <rPr>
        <sz val="12"/>
        <color indexed="8"/>
        <rFont val="宋体"/>
        <charset val="134"/>
      </rPr>
      <t>城市公厕建设州级补助资金</t>
    </r>
  </si>
  <si>
    <r>
      <rPr>
        <sz val="12"/>
        <color indexed="8"/>
        <rFont val="宋体"/>
        <charset val="134"/>
      </rPr>
      <t>安居小区</t>
    </r>
    <r>
      <rPr>
        <sz val="12"/>
        <color indexed="8"/>
        <rFont val="Times New Roman"/>
        <charset val="134"/>
      </rPr>
      <t>288</t>
    </r>
    <r>
      <rPr>
        <sz val="12"/>
        <color indexed="8"/>
        <rFont val="宋体"/>
        <charset val="134"/>
      </rPr>
      <t>廉租房管理经费</t>
    </r>
  </si>
  <si>
    <t>中央预算内投资项目州级配套资金</t>
  </si>
  <si>
    <t>“一水两污”PPP项目奖补资金</t>
  </si>
  <si>
    <r>
      <rPr>
        <sz val="12"/>
        <color indexed="8"/>
        <rFont val="宋体"/>
        <charset val="134"/>
      </rPr>
      <t>州级行政事业单位职工住房补贴</t>
    </r>
  </si>
  <si>
    <t>教育</t>
  </si>
  <si>
    <r>
      <rPr>
        <sz val="12"/>
        <rFont val="宋体"/>
        <charset val="134"/>
      </rPr>
      <t>农村义务教育寄宿制学生生活费补助州级配套资金</t>
    </r>
  </si>
  <si>
    <r>
      <rPr>
        <sz val="12"/>
        <rFont val="宋体"/>
        <charset val="134"/>
      </rPr>
      <t>义务教育阶段学生营养改善计划补助资金州级配套资金</t>
    </r>
  </si>
  <si>
    <r>
      <rPr>
        <sz val="12"/>
        <rFont val="宋体"/>
        <charset val="134"/>
      </rPr>
      <t>农村义务教育城乡一体化学生公用经费州级配套资金</t>
    </r>
  </si>
  <si>
    <r>
      <rPr>
        <sz val="12"/>
        <rFont val="宋体"/>
        <charset val="134"/>
      </rPr>
      <t>普通高中生均公用经费州级配套资金</t>
    </r>
  </si>
  <si>
    <r>
      <rPr>
        <sz val="12"/>
        <rFont val="宋体"/>
        <charset val="134"/>
      </rPr>
      <t>楚雄州少数民族学子奖学金州级资金</t>
    </r>
  </si>
  <si>
    <r>
      <rPr>
        <sz val="12"/>
        <rFont val="宋体"/>
        <charset val="134"/>
      </rPr>
      <t>普通高中建档立卡家庭经济困难学生免学费州级配套资金</t>
    </r>
  </si>
  <si>
    <r>
      <rPr>
        <sz val="12"/>
        <rFont val="宋体"/>
        <charset val="134"/>
      </rPr>
      <t>学前教育建档立卡贫困儿童资助州级配套</t>
    </r>
  </si>
  <si>
    <r>
      <rPr>
        <sz val="12"/>
        <rFont val="宋体"/>
        <charset val="134"/>
      </rPr>
      <t>普通高中建档立卡家庭经济困难学生生活费补助州级配套资金</t>
    </r>
  </si>
  <si>
    <r>
      <rPr>
        <sz val="12"/>
        <rFont val="宋体"/>
        <charset val="134"/>
      </rPr>
      <t>彝州建档立卡贫困学子学费补助</t>
    </r>
  </si>
  <si>
    <r>
      <rPr>
        <sz val="12"/>
        <rFont val="宋体"/>
        <charset val="134"/>
      </rPr>
      <t>乡村教师生活岗位补贴资金</t>
    </r>
  </si>
  <si>
    <r>
      <rPr>
        <sz val="12"/>
        <rFont val="宋体"/>
        <charset val="134"/>
      </rPr>
      <t>楚雄州教育信息化建设项目资金</t>
    </r>
  </si>
  <si>
    <r>
      <rPr>
        <sz val="12"/>
        <rFont val="宋体"/>
        <charset val="134"/>
      </rPr>
      <t>公费师范生培养州级承担资金</t>
    </r>
  </si>
  <si>
    <r>
      <rPr>
        <sz val="12"/>
        <rFont val="宋体"/>
        <charset val="134"/>
      </rPr>
      <t>建档立卡中职学生到上海接受优质职业教育交通补助经费</t>
    </r>
  </si>
  <si>
    <r>
      <rPr>
        <sz val="12"/>
        <rFont val="宋体"/>
        <charset val="134"/>
      </rPr>
      <t>教师培训专项经费</t>
    </r>
  </si>
  <si>
    <r>
      <rPr>
        <sz val="12"/>
        <rFont val="宋体"/>
        <charset val="134"/>
      </rPr>
      <t>教师专业技术职务任职资格评审专项经费</t>
    </r>
  </si>
  <si>
    <r>
      <rPr>
        <sz val="12"/>
        <rFont val="宋体"/>
        <charset val="134"/>
      </rPr>
      <t>生源地信用助学贷款风险补偿州级承担资金</t>
    </r>
  </si>
  <si>
    <r>
      <rPr>
        <sz val="12"/>
        <rFont val="宋体"/>
        <charset val="134"/>
      </rPr>
      <t>州级学前教育发展专项资金</t>
    </r>
  </si>
  <si>
    <r>
      <rPr>
        <sz val="12"/>
        <rFont val="宋体"/>
        <charset val="134"/>
      </rPr>
      <t>招生考试标准化考场建设及中考阅卷系统升级改造经费</t>
    </r>
  </si>
  <si>
    <r>
      <rPr>
        <sz val="12"/>
        <rFont val="宋体"/>
        <charset val="134"/>
      </rPr>
      <t>楚雄师院附小幼儿园晋等升级创建经费</t>
    </r>
  </si>
  <si>
    <r>
      <rPr>
        <sz val="12"/>
        <rFont val="宋体"/>
        <charset val="134"/>
      </rPr>
      <t>社会力量兴办教育促进民办教育奖补资金</t>
    </r>
  </si>
  <si>
    <r>
      <rPr>
        <sz val="12"/>
        <rFont val="宋体"/>
        <charset val="134"/>
      </rPr>
      <t>卫生</t>
    </r>
  </si>
  <si>
    <r>
      <rPr>
        <sz val="12"/>
        <rFont val="宋体"/>
        <charset val="134"/>
      </rPr>
      <t>计划生育家庭奖励</t>
    </r>
  </si>
  <si>
    <r>
      <rPr>
        <sz val="12"/>
        <rFont val="宋体"/>
        <charset val="134"/>
      </rPr>
      <t>村级计生宣传员生活补助</t>
    </r>
  </si>
  <si>
    <r>
      <rPr>
        <sz val="12"/>
        <rFont val="宋体"/>
        <charset val="134"/>
      </rPr>
      <t>独生子女保健费</t>
    </r>
  </si>
  <si>
    <r>
      <rPr>
        <sz val="12"/>
        <rFont val="宋体"/>
        <charset val="134"/>
      </rPr>
      <t>计划生育系列保险州级配套经费</t>
    </r>
  </si>
  <si>
    <r>
      <rPr>
        <sz val="12"/>
        <rFont val="宋体"/>
        <charset val="134"/>
      </rPr>
      <t>计生行政审批管理系统运行维护费</t>
    </r>
  </si>
  <si>
    <r>
      <rPr>
        <sz val="12"/>
        <rFont val="宋体"/>
        <charset val="134"/>
      </rPr>
      <t>国家免费孕前优生健康检查州级配套</t>
    </r>
  </si>
  <si>
    <r>
      <rPr>
        <sz val="12"/>
        <rFont val="宋体"/>
        <charset val="134"/>
      </rPr>
      <t>免费计划生育手术补助</t>
    </r>
  </si>
  <si>
    <r>
      <rPr>
        <sz val="12"/>
        <rFont val="宋体"/>
        <charset val="134"/>
      </rPr>
      <t>计划生育流动人口服务管理经费</t>
    </r>
  </si>
  <si>
    <r>
      <rPr>
        <sz val="12"/>
        <rFont val="宋体"/>
        <charset val="134"/>
      </rPr>
      <t>国家基本公共卫生服务项目州级配套资金</t>
    </r>
  </si>
  <si>
    <r>
      <rPr>
        <sz val="12"/>
        <rFont val="宋体"/>
        <charset val="134"/>
      </rPr>
      <t>贫困人口家庭医生签约服务费个人承担部分财政补助</t>
    </r>
  </si>
  <si>
    <r>
      <rPr>
        <sz val="12"/>
        <rFont val="宋体"/>
        <charset val="134"/>
      </rPr>
      <t>实施基本药物制度</t>
    </r>
    <r>
      <rPr>
        <sz val="12"/>
        <rFont val="Times New Roman"/>
        <charset val="134"/>
      </rPr>
      <t>“</t>
    </r>
    <r>
      <rPr>
        <sz val="12"/>
        <rFont val="宋体"/>
        <charset val="134"/>
      </rPr>
      <t>零差率</t>
    </r>
    <r>
      <rPr>
        <sz val="12"/>
        <rFont val="Times New Roman"/>
        <charset val="134"/>
      </rPr>
      <t>”</t>
    </r>
    <r>
      <rPr>
        <sz val="12"/>
        <rFont val="宋体"/>
        <charset val="134"/>
      </rPr>
      <t>销售补助</t>
    </r>
  </si>
  <si>
    <r>
      <rPr>
        <sz val="12"/>
        <rFont val="宋体"/>
        <charset val="134"/>
      </rPr>
      <t>城市公立医院综合改革州级财政补助资金</t>
    </r>
  </si>
  <si>
    <r>
      <rPr>
        <sz val="12"/>
        <rFont val="宋体"/>
        <charset val="134"/>
      </rPr>
      <t>降消项目州级补助资金</t>
    </r>
  </si>
  <si>
    <r>
      <rPr>
        <sz val="12"/>
        <rFont val="宋体"/>
        <charset val="134"/>
      </rPr>
      <t>艾滋病防治专项经费</t>
    </r>
  </si>
  <si>
    <r>
      <rPr>
        <sz val="12"/>
        <rFont val="宋体"/>
        <charset val="134"/>
      </rPr>
      <t>血吸虫病防治经费</t>
    </r>
  </si>
  <si>
    <r>
      <rPr>
        <sz val="12"/>
        <rFont val="Times New Roman"/>
        <charset val="134"/>
      </rPr>
      <t>“</t>
    </r>
    <r>
      <rPr>
        <sz val="12"/>
        <rFont val="宋体"/>
        <charset val="134"/>
      </rPr>
      <t>十百千万</t>
    </r>
    <r>
      <rPr>
        <sz val="12"/>
        <rFont val="Times New Roman"/>
        <charset val="134"/>
      </rPr>
      <t>”</t>
    </r>
    <r>
      <rPr>
        <sz val="12"/>
        <rFont val="宋体"/>
        <charset val="134"/>
      </rPr>
      <t>卫生人才培养工程经费</t>
    </r>
  </si>
  <si>
    <r>
      <rPr>
        <sz val="12"/>
        <rFont val="宋体"/>
        <charset val="134"/>
      </rPr>
      <t>全科特岗医生补助</t>
    </r>
  </si>
  <si>
    <r>
      <rPr>
        <sz val="12"/>
        <rFont val="宋体"/>
        <charset val="134"/>
      </rPr>
      <t>云南省医学院校开展订单定向免费医学生培养州级配套</t>
    </r>
  </si>
  <si>
    <r>
      <rPr>
        <sz val="12"/>
        <rFont val="宋体"/>
        <charset val="134"/>
      </rPr>
      <t>州级副处级以上干部健康体检费</t>
    </r>
  </si>
  <si>
    <r>
      <rPr>
        <sz val="12"/>
        <rFont val="宋体"/>
        <charset val="134"/>
      </rPr>
      <t>农村妇女免费</t>
    </r>
    <r>
      <rPr>
        <sz val="12"/>
        <rFont val="Times New Roman"/>
        <charset val="134"/>
      </rPr>
      <t>“</t>
    </r>
    <r>
      <rPr>
        <sz val="12"/>
        <rFont val="宋体"/>
        <charset val="134"/>
      </rPr>
      <t>两癌</t>
    </r>
    <r>
      <rPr>
        <sz val="12"/>
        <rFont val="Times New Roman"/>
        <charset val="134"/>
      </rPr>
      <t>”</t>
    </r>
    <r>
      <rPr>
        <sz val="12"/>
        <rFont val="宋体"/>
        <charset val="134"/>
      </rPr>
      <t>检查州级补助</t>
    </r>
  </si>
  <si>
    <r>
      <rPr>
        <sz val="12"/>
        <rFont val="宋体"/>
        <charset val="134"/>
      </rPr>
      <t>离岗乡村医生一次性生活补助</t>
    </r>
  </si>
  <si>
    <r>
      <rPr>
        <sz val="12"/>
        <rFont val="宋体"/>
        <charset val="134"/>
      </rPr>
      <t>《彝族医药典籍》收集、整理、编撰工作项目经费</t>
    </r>
  </si>
  <si>
    <r>
      <rPr>
        <sz val="12"/>
        <rFont val="宋体"/>
        <charset val="134"/>
      </rPr>
      <t>推进大健康产业工作专项补助经费</t>
    </r>
  </si>
  <si>
    <r>
      <rPr>
        <sz val="12"/>
        <rFont val="宋体"/>
        <charset val="134"/>
      </rPr>
      <t>危重孕产妇和新生儿救治中心母婴平安转运车补助</t>
    </r>
  </si>
  <si>
    <r>
      <rPr>
        <sz val="12"/>
        <rFont val="宋体"/>
        <charset val="134"/>
      </rPr>
      <t>食品药品安全</t>
    </r>
  </si>
  <si>
    <r>
      <rPr>
        <sz val="12"/>
        <color indexed="8"/>
        <rFont val="宋体"/>
        <charset val="134"/>
      </rPr>
      <t>楚雄州食品安全工作能力提升经费</t>
    </r>
  </si>
  <si>
    <r>
      <rPr>
        <sz val="12"/>
        <rFont val="宋体"/>
        <charset val="134"/>
      </rPr>
      <t>文化</t>
    </r>
  </si>
  <si>
    <r>
      <rPr>
        <sz val="12"/>
        <rFont val="宋体"/>
        <charset val="134"/>
      </rPr>
      <t>农村文化建设专项资金</t>
    </r>
  </si>
  <si>
    <r>
      <rPr>
        <sz val="12"/>
        <rFont val="宋体"/>
        <charset val="134"/>
      </rPr>
      <t>抢救性文物保护资金</t>
    </r>
  </si>
  <si>
    <r>
      <rPr>
        <sz val="12"/>
        <rFont val="宋体"/>
        <charset val="134"/>
      </rPr>
      <t>非物质文化遗产传承人保护资金</t>
    </r>
  </si>
  <si>
    <r>
      <rPr>
        <sz val="12"/>
        <rFont val="宋体"/>
        <charset val="134"/>
      </rPr>
      <t>创建国家公共文化服务体系示范区建设州级配套经费</t>
    </r>
  </si>
  <si>
    <r>
      <rPr>
        <sz val="12"/>
        <rFont val="宋体"/>
        <charset val="134"/>
      </rPr>
      <t>表演艺术扶持专项资金</t>
    </r>
  </si>
  <si>
    <r>
      <rPr>
        <sz val="12"/>
        <rFont val="宋体"/>
        <charset val="134"/>
      </rPr>
      <t>参加</t>
    </r>
    <r>
      <rPr>
        <sz val="12"/>
        <rFont val="Times New Roman"/>
        <charset val="134"/>
      </rPr>
      <t>2019</t>
    </r>
    <r>
      <rPr>
        <sz val="12"/>
        <rFont val="宋体"/>
        <charset val="134"/>
      </rPr>
      <t>年云南省十五届新剧（节）目展演经费</t>
    </r>
  </si>
  <si>
    <r>
      <rPr>
        <sz val="12"/>
        <color indexed="8"/>
        <rFont val="宋体"/>
        <charset val="134"/>
      </rPr>
      <t>中国百年经典彝族服饰集经费</t>
    </r>
  </si>
  <si>
    <r>
      <rPr>
        <sz val="12"/>
        <color indexed="8"/>
        <rFont val="宋体"/>
        <charset val="134"/>
      </rPr>
      <t>《彝族服饰保护条例》立法工作经费</t>
    </r>
  </si>
  <si>
    <r>
      <rPr>
        <sz val="12"/>
        <color indexed="8"/>
        <rFont val="宋体"/>
        <charset val="134"/>
      </rPr>
      <t>中国古代铜鼓征集项目经费</t>
    </r>
  </si>
  <si>
    <r>
      <rPr>
        <sz val="12"/>
        <color indexed="8"/>
        <rFont val="宋体"/>
        <charset val="134"/>
      </rPr>
      <t>文艺精品创作展演专项资金</t>
    </r>
  </si>
  <si>
    <r>
      <rPr>
        <sz val="12"/>
        <color indexed="8"/>
        <rFont val="宋体"/>
        <charset val="134"/>
      </rPr>
      <t>州文化产业专项资金</t>
    </r>
  </si>
  <si>
    <r>
      <rPr>
        <sz val="12"/>
        <color indexed="8"/>
        <rFont val="宋体"/>
        <charset val="134"/>
      </rPr>
      <t>楚雄州文艺创作扶持经费</t>
    </r>
  </si>
  <si>
    <r>
      <rPr>
        <sz val="12"/>
        <rFont val="宋体"/>
        <charset val="134"/>
      </rPr>
      <t>《中华彝学文库》编撰经费</t>
    </r>
  </si>
  <si>
    <r>
      <rPr>
        <sz val="12"/>
        <rFont val="宋体"/>
        <charset val="134"/>
      </rPr>
      <t>大型电视丛片《中国彝族》制作经费</t>
    </r>
  </si>
  <si>
    <r>
      <rPr>
        <sz val="12"/>
        <rFont val="宋体"/>
        <charset val="134"/>
      </rPr>
      <t>彝族典籍文献申报世界记忆遗产工作经费</t>
    </r>
  </si>
  <si>
    <r>
      <rPr>
        <sz val="12"/>
        <rFont val="宋体"/>
        <charset val="134"/>
      </rPr>
      <t>体育</t>
    </r>
  </si>
  <si>
    <r>
      <rPr>
        <sz val="12"/>
        <color indexed="8"/>
        <rFont val="宋体"/>
        <charset val="134"/>
      </rPr>
      <t>州体育场馆维修提升改造项目资金</t>
    </r>
  </si>
  <si>
    <r>
      <rPr>
        <sz val="12"/>
        <rFont val="宋体"/>
        <charset val="134"/>
      </rPr>
      <t>乡镇体育设施建设经费</t>
    </r>
  </si>
  <si>
    <r>
      <rPr>
        <sz val="12"/>
        <rFont val="宋体"/>
        <charset val="134"/>
      </rPr>
      <t>村级体育活动场地建设经费</t>
    </r>
  </si>
  <si>
    <r>
      <rPr>
        <sz val="12"/>
        <rFont val="宋体"/>
        <charset val="134"/>
      </rPr>
      <t>足球场地建设经费</t>
    </r>
  </si>
  <si>
    <r>
      <rPr>
        <sz val="12"/>
        <rFont val="宋体"/>
        <charset val="134"/>
      </rPr>
      <t>老年人活动场地建设经费</t>
    </r>
  </si>
  <si>
    <r>
      <rPr>
        <sz val="12"/>
        <rFont val="宋体"/>
        <charset val="134"/>
      </rPr>
      <t>支持基层开展群众体育活动经费</t>
    </r>
  </si>
  <si>
    <r>
      <rPr>
        <sz val="12"/>
        <rFont val="宋体"/>
        <charset val="134"/>
      </rPr>
      <t>购置基层路径、体育设施器材经费</t>
    </r>
  </si>
  <si>
    <r>
      <rPr>
        <sz val="12"/>
        <rFont val="宋体"/>
        <charset val="134"/>
      </rPr>
      <t>全州业余网点、少体校活动经费</t>
    </r>
  </si>
  <si>
    <r>
      <rPr>
        <sz val="12"/>
        <rFont val="宋体"/>
        <charset val="134"/>
      </rPr>
      <t>足球体操项目开展活动经费</t>
    </r>
  </si>
  <si>
    <r>
      <rPr>
        <sz val="12"/>
        <rFont val="宋体"/>
        <charset val="134"/>
      </rPr>
      <t>州文体局组队（篮球、足球、体操项目）参加</t>
    </r>
    <r>
      <rPr>
        <sz val="12"/>
        <rFont val="Times New Roman"/>
        <charset val="134"/>
      </rPr>
      <t>2019</t>
    </r>
    <r>
      <rPr>
        <sz val="12"/>
        <rFont val="宋体"/>
        <charset val="134"/>
      </rPr>
      <t>年冠军赛、锦标赛经费</t>
    </r>
  </si>
  <si>
    <r>
      <rPr>
        <sz val="12"/>
        <rFont val="宋体"/>
        <charset val="134"/>
      </rPr>
      <t>技师学院组队（射击、摔跤等其余项目）参加</t>
    </r>
    <r>
      <rPr>
        <sz val="12"/>
        <rFont val="Times New Roman"/>
        <charset val="134"/>
      </rPr>
      <t>2019</t>
    </r>
    <r>
      <rPr>
        <sz val="12"/>
        <rFont val="宋体"/>
        <charset val="134"/>
      </rPr>
      <t>年省级年度冠军赛、锦标赛及器材经费</t>
    </r>
  </si>
  <si>
    <r>
      <rPr>
        <sz val="12"/>
        <rFont val="宋体"/>
        <charset val="134"/>
      </rPr>
      <t>老体协开展活动经费补助</t>
    </r>
  </si>
  <si>
    <r>
      <rPr>
        <sz val="12"/>
        <rFont val="宋体"/>
        <charset val="134"/>
      </rPr>
      <t>组团参加</t>
    </r>
    <r>
      <rPr>
        <sz val="12"/>
        <rFont val="Times New Roman"/>
        <charset val="134"/>
      </rPr>
      <t>2019</t>
    </r>
    <r>
      <rPr>
        <sz val="12"/>
        <rFont val="宋体"/>
        <charset val="134"/>
      </rPr>
      <t>年云南省老年人体育运动会经费</t>
    </r>
  </si>
  <si>
    <r>
      <rPr>
        <sz val="12"/>
        <rFont val="宋体"/>
        <charset val="134"/>
      </rPr>
      <t>举办楚雄州第十四届运动会经费</t>
    </r>
  </si>
  <si>
    <r>
      <rPr>
        <sz val="12"/>
        <rFont val="宋体"/>
        <charset val="134"/>
      </rPr>
      <t>节假日活动经费</t>
    </r>
  </si>
  <si>
    <r>
      <rPr>
        <sz val="12"/>
        <rFont val="宋体"/>
        <charset val="134"/>
      </rPr>
      <t>广播传媒</t>
    </r>
  </si>
  <si>
    <r>
      <rPr>
        <sz val="12"/>
        <rFont val="Times New Roman"/>
        <charset val="134"/>
      </rPr>
      <t>“</t>
    </r>
    <r>
      <rPr>
        <sz val="12"/>
        <rFont val="宋体"/>
        <charset val="134"/>
      </rPr>
      <t>扫黄打非</t>
    </r>
    <r>
      <rPr>
        <sz val="12"/>
        <rFont val="Times New Roman"/>
        <charset val="134"/>
      </rPr>
      <t>”</t>
    </r>
    <r>
      <rPr>
        <sz val="12"/>
        <rFont val="宋体"/>
        <charset val="134"/>
      </rPr>
      <t>进基层标准化建设项目经费</t>
    </r>
  </si>
  <si>
    <r>
      <rPr>
        <sz val="12"/>
        <color indexed="8"/>
        <rFont val="宋体"/>
        <charset val="134"/>
      </rPr>
      <t>农家书屋图书更新经费</t>
    </r>
  </si>
  <si>
    <r>
      <rPr>
        <sz val="12"/>
        <rFont val="Times New Roman"/>
        <charset val="134"/>
      </rPr>
      <t>“</t>
    </r>
    <r>
      <rPr>
        <sz val="12"/>
        <color indexed="8"/>
        <rFont val="宋体"/>
        <charset val="134"/>
      </rPr>
      <t>全民阅读</t>
    </r>
    <r>
      <rPr>
        <sz val="12"/>
        <color indexed="8"/>
        <rFont val="Times New Roman"/>
        <charset val="134"/>
      </rPr>
      <t>”</t>
    </r>
    <r>
      <rPr>
        <sz val="12"/>
        <color indexed="8"/>
        <rFont val="宋体"/>
        <charset val="134"/>
      </rPr>
      <t>工作经费</t>
    </r>
  </si>
  <si>
    <r>
      <rPr>
        <sz val="12"/>
        <color indexed="8"/>
        <rFont val="宋体"/>
        <charset val="134"/>
      </rPr>
      <t>农村电影放映补助经费</t>
    </r>
  </si>
  <si>
    <r>
      <rPr>
        <sz val="12"/>
        <color indexed="8"/>
        <rFont val="宋体"/>
        <charset val="134"/>
      </rPr>
      <t>广播电视信号传输运行维护经费</t>
    </r>
  </si>
  <si>
    <r>
      <rPr>
        <sz val="12"/>
        <rFont val="宋体"/>
        <charset val="134"/>
      </rPr>
      <t>乡愁书院、校园书店项目建设经费</t>
    </r>
  </si>
  <si>
    <r>
      <rPr>
        <sz val="12"/>
        <color indexed="8"/>
        <rFont val="宋体"/>
        <charset val="134"/>
      </rPr>
      <t>楚雄电视台媒体融合平台建设经费</t>
    </r>
  </si>
  <si>
    <r>
      <rPr>
        <sz val="12"/>
        <color indexed="8"/>
        <rFont val="宋体"/>
        <charset val="134"/>
      </rPr>
      <t>广播电视信号监管系统运行维护费</t>
    </r>
  </si>
  <si>
    <r>
      <rPr>
        <sz val="12"/>
        <color indexed="8"/>
        <rFont val="宋体"/>
        <charset val="134"/>
      </rPr>
      <t>驻楚</t>
    </r>
    <r>
      <rPr>
        <sz val="12"/>
        <color indexed="8"/>
        <rFont val="Times New Roman"/>
        <charset val="134"/>
      </rPr>
      <t>692</t>
    </r>
    <r>
      <rPr>
        <sz val="12"/>
        <color indexed="8"/>
        <rFont val="宋体"/>
        <charset val="134"/>
      </rPr>
      <t>台</t>
    </r>
    <r>
      <rPr>
        <sz val="12"/>
        <color indexed="8"/>
        <rFont val="Times New Roman"/>
        <charset val="134"/>
      </rPr>
      <t>10</t>
    </r>
    <r>
      <rPr>
        <sz val="12"/>
        <color indexed="8"/>
        <rFont val="宋体"/>
        <charset val="134"/>
      </rPr>
      <t>千瓦中波发射机代播代维经费</t>
    </r>
  </si>
  <si>
    <r>
      <rPr>
        <sz val="12"/>
        <color indexed="8"/>
        <rFont val="宋体"/>
        <charset val="134"/>
      </rPr>
      <t>《情暖人间</t>
    </r>
    <r>
      <rPr>
        <sz val="12"/>
        <color indexed="8"/>
        <rFont val="Times New Roman"/>
        <charset val="134"/>
      </rPr>
      <t>——</t>
    </r>
    <r>
      <rPr>
        <sz val="12"/>
        <color indexed="8"/>
        <rFont val="宋体"/>
        <charset val="134"/>
      </rPr>
      <t>楚雄州脱贫攻坚系列影像志》栏目摄制经费</t>
    </r>
  </si>
  <si>
    <r>
      <rPr>
        <sz val="12"/>
        <rFont val="宋体"/>
        <charset val="134"/>
      </rPr>
      <t>残疾人事业</t>
    </r>
  </si>
  <si>
    <r>
      <rPr>
        <sz val="12"/>
        <rFont val="宋体"/>
        <charset val="134"/>
      </rPr>
      <t>乡镇配备专职委员联络员经费</t>
    </r>
  </si>
  <si>
    <r>
      <rPr>
        <sz val="12"/>
        <rFont val="宋体"/>
        <charset val="134"/>
      </rPr>
      <t>残疾人康复经费</t>
    </r>
  </si>
  <si>
    <r>
      <rPr>
        <sz val="12"/>
        <rFont val="宋体"/>
        <charset val="134"/>
      </rPr>
      <t>贫困残疾人家庭无障碍改造经费</t>
    </r>
  </si>
  <si>
    <r>
      <rPr>
        <sz val="12"/>
        <rFont val="宋体"/>
        <charset val="134"/>
      </rPr>
      <t>实施阳光家园计划经费</t>
    </r>
  </si>
  <si>
    <r>
      <rPr>
        <sz val="12"/>
        <rFont val="宋体"/>
        <charset val="134"/>
      </rPr>
      <t>同步小康创业扶持经费</t>
    </r>
  </si>
  <si>
    <r>
      <rPr>
        <sz val="12"/>
        <rFont val="宋体"/>
        <charset val="134"/>
      </rPr>
      <t>盲人保健按摩机构规范化建设项目配套资金</t>
    </r>
  </si>
  <si>
    <r>
      <rPr>
        <sz val="12"/>
        <rFont val="宋体"/>
        <charset val="134"/>
      </rPr>
      <t>省第十一届残疾人体育运动会暨特殊奥林匹克运动会奖金</t>
    </r>
  </si>
  <si>
    <r>
      <rPr>
        <sz val="12"/>
        <rFont val="宋体"/>
        <charset val="134"/>
      </rPr>
      <t>智能化办证工作经费</t>
    </r>
  </si>
  <si>
    <r>
      <rPr>
        <sz val="12"/>
        <rFont val="宋体"/>
        <charset val="134"/>
      </rPr>
      <t>体育健康示范点经费</t>
    </r>
  </si>
  <si>
    <t xml:space="preserve"> </t>
  </si>
  <si>
    <r>
      <rPr>
        <sz val="12"/>
        <rFont val="宋体"/>
        <charset val="134"/>
      </rPr>
      <t>残疾人扶贫示范基地补助资金</t>
    </r>
  </si>
  <si>
    <r>
      <rPr>
        <sz val="12"/>
        <rFont val="宋体"/>
        <charset val="134"/>
      </rPr>
      <t>环境保护</t>
    </r>
  </si>
  <si>
    <r>
      <rPr>
        <sz val="12"/>
        <rFont val="宋体"/>
        <charset val="134"/>
      </rPr>
      <t>中央和省委环保督察以及中央环保督察回头看整改落实工作经费</t>
    </r>
  </si>
  <si>
    <r>
      <rPr>
        <sz val="12"/>
        <rFont val="宋体"/>
        <charset val="134"/>
      </rPr>
      <t>楚雄州环检线平台运维管理项目经费</t>
    </r>
  </si>
  <si>
    <r>
      <rPr>
        <sz val="12"/>
        <rFont val="宋体"/>
        <charset val="134"/>
      </rPr>
      <t>建设项目环评技术评估服务费</t>
    </r>
  </si>
  <si>
    <r>
      <rPr>
        <sz val="12"/>
        <rFont val="宋体"/>
        <charset val="134"/>
      </rPr>
      <t>全州排污许可证申请核发工作和技术核查审核经费</t>
    </r>
  </si>
  <si>
    <r>
      <rPr>
        <sz val="12"/>
        <rFont val="宋体"/>
        <charset val="134"/>
      </rPr>
      <t>楚雄彝族自治州生态文明州创建申报材料编制经费</t>
    </r>
  </si>
  <si>
    <r>
      <rPr>
        <sz val="12"/>
        <rFont val="宋体"/>
        <charset val="134"/>
      </rPr>
      <t>楚雄州危险废物和一般工业固体废物处置利用规划经费</t>
    </r>
  </si>
  <si>
    <r>
      <rPr>
        <sz val="12"/>
        <rFont val="宋体"/>
        <charset val="134"/>
      </rPr>
      <t>生态环境建设信息化建设项目经费</t>
    </r>
  </si>
  <si>
    <r>
      <rPr>
        <sz val="12"/>
        <rFont val="宋体"/>
        <charset val="134"/>
      </rPr>
      <t>生物多样性保护调查项目经费</t>
    </r>
  </si>
  <si>
    <t>环保专项经费</t>
  </si>
  <si>
    <r>
      <rPr>
        <sz val="12"/>
        <rFont val="宋体"/>
        <charset val="134"/>
      </rPr>
      <t>突发环境事件应急监测工作经费</t>
    </r>
  </si>
  <si>
    <r>
      <rPr>
        <sz val="12"/>
        <rFont val="宋体"/>
        <charset val="134"/>
      </rPr>
      <t>仪器设备维修检定工作经费</t>
    </r>
  </si>
  <si>
    <r>
      <rPr>
        <sz val="12"/>
        <rFont val="宋体"/>
        <charset val="134"/>
      </rPr>
      <t>空气自动监测站运行维护、设备更新及信息发布工作经费</t>
    </r>
  </si>
  <si>
    <r>
      <rPr>
        <sz val="12"/>
        <rFont val="宋体"/>
        <charset val="134"/>
      </rPr>
      <t>楚雄州县域生态环境质量监测评价与考核工作经费</t>
    </r>
  </si>
  <si>
    <r>
      <rPr>
        <sz val="12"/>
        <rFont val="宋体"/>
        <charset val="134"/>
      </rPr>
      <t>网络运行环境质量监测与污染源监督性监测工作网络运行保障经费</t>
    </r>
  </si>
  <si>
    <r>
      <rPr>
        <sz val="12"/>
        <rFont val="宋体"/>
        <charset val="134"/>
      </rPr>
      <t>中央和省环保督查存在问题（环境监测能力薄弱）整改工作经费</t>
    </r>
  </si>
  <si>
    <t>长江经济带生态环境问题、环保督查问题等整改专项资金</t>
  </si>
  <si>
    <r>
      <rPr>
        <sz val="12"/>
        <rFont val="宋体"/>
        <charset val="134"/>
      </rPr>
      <t>人力资源和社会保障</t>
    </r>
  </si>
  <si>
    <r>
      <rPr>
        <sz val="12"/>
        <rFont val="宋体"/>
        <charset val="134"/>
      </rPr>
      <t>社保中心托管人员专项经费</t>
    </r>
  </si>
  <si>
    <r>
      <rPr>
        <sz val="12"/>
        <rFont val="宋体"/>
        <charset val="134"/>
      </rPr>
      <t>企业关闭破产补助</t>
    </r>
  </si>
  <si>
    <r>
      <rPr>
        <sz val="12"/>
        <rFont val="宋体"/>
        <charset val="134"/>
      </rPr>
      <t>企业退休人员移交地方聘用人员经费</t>
    </r>
  </si>
  <si>
    <r>
      <rPr>
        <sz val="12"/>
        <rFont val="宋体"/>
        <charset val="134"/>
      </rPr>
      <t>城乡居民基本养老保险州级补贴资金</t>
    </r>
  </si>
  <si>
    <r>
      <rPr>
        <sz val="12"/>
        <rFont val="宋体"/>
        <charset val="134"/>
      </rPr>
      <t>城乡居民医疗保险州级财政补助资金</t>
    </r>
  </si>
  <si>
    <r>
      <rPr>
        <sz val="12"/>
        <rFont val="宋体"/>
        <charset val="134"/>
      </rPr>
      <t>建档立卡贫困人口参加基本医疗个人缴费补助</t>
    </r>
  </si>
  <si>
    <r>
      <rPr>
        <sz val="12"/>
        <rFont val="宋体"/>
        <charset val="134"/>
      </rPr>
      <t>选聘到村任职高校毕业生生活补贴州级配套资金</t>
    </r>
  </si>
  <si>
    <r>
      <rPr>
        <sz val="12"/>
        <color indexed="8"/>
        <rFont val="Times New Roman"/>
        <charset val="134"/>
      </rPr>
      <t>“</t>
    </r>
    <r>
      <rPr>
        <sz val="12"/>
        <color indexed="8"/>
        <rFont val="宋体"/>
        <charset val="134"/>
      </rPr>
      <t>三支一扶</t>
    </r>
    <r>
      <rPr>
        <sz val="12"/>
        <color indexed="8"/>
        <rFont val="Times New Roman"/>
        <charset val="134"/>
      </rPr>
      <t>”</t>
    </r>
    <r>
      <rPr>
        <sz val="12"/>
        <color indexed="8"/>
        <rFont val="宋体"/>
        <charset val="134"/>
      </rPr>
      <t>大学生社会保险费</t>
    </r>
  </si>
  <si>
    <r>
      <rPr>
        <sz val="12"/>
        <color indexed="8"/>
        <rFont val="宋体"/>
        <charset val="134"/>
      </rPr>
      <t>部分企业军转干部生活困难州级专项补助资金</t>
    </r>
  </si>
  <si>
    <r>
      <rPr>
        <sz val="12"/>
        <rFont val="宋体"/>
        <charset val="134"/>
      </rPr>
      <t>建国初期参加革命工作退休干部医疗补助</t>
    </r>
  </si>
  <si>
    <r>
      <rPr>
        <sz val="12"/>
        <rFont val="宋体"/>
        <charset val="134"/>
      </rPr>
      <t>建国初期参加革命工作退休干部生活补助</t>
    </r>
  </si>
  <si>
    <r>
      <rPr>
        <sz val="12"/>
        <rFont val="宋体"/>
        <charset val="134"/>
      </rPr>
      <t>离休干部医疗费节约奖励金</t>
    </r>
  </si>
  <si>
    <r>
      <rPr>
        <sz val="12"/>
        <rFont val="宋体"/>
        <charset val="134"/>
      </rPr>
      <t>医疗照顾人员专项补助医疗费</t>
    </r>
  </si>
  <si>
    <r>
      <rPr>
        <sz val="12"/>
        <rFont val="宋体"/>
        <charset val="134"/>
      </rPr>
      <t>全州公开考试招聘事业单工作人员专项经费</t>
    </r>
  </si>
  <si>
    <r>
      <rPr>
        <sz val="12"/>
        <rFont val="宋体"/>
        <charset val="134"/>
      </rPr>
      <t>社会保险费征收管理经费</t>
    </r>
  </si>
  <si>
    <r>
      <rPr>
        <sz val="12"/>
        <rFont val="宋体"/>
        <charset val="134"/>
      </rPr>
      <t>机关事业单位养老保险州本级资金缺口财政补助</t>
    </r>
  </si>
  <si>
    <r>
      <rPr>
        <sz val="12"/>
        <color indexed="8"/>
        <rFont val="宋体"/>
        <charset val="134"/>
      </rPr>
      <t>机关事业单位职业年金州本级财政做实财政补助</t>
    </r>
  </si>
  <si>
    <r>
      <rPr>
        <sz val="12"/>
        <rFont val="宋体"/>
        <charset val="134"/>
      </rPr>
      <t>州级就业专项补助资金</t>
    </r>
  </si>
  <si>
    <r>
      <rPr>
        <sz val="12"/>
        <rFont val="宋体"/>
        <charset val="134"/>
      </rPr>
      <t>楚雄州驻省外农村劳动力转移就业劳务工作站经费</t>
    </r>
  </si>
  <si>
    <r>
      <rPr>
        <sz val="12"/>
        <rFont val="宋体"/>
        <charset val="134"/>
      </rPr>
      <t>医保系统维护费用</t>
    </r>
  </si>
  <si>
    <r>
      <rPr>
        <sz val="12"/>
        <rFont val="Times New Roman"/>
        <charset val="134"/>
      </rPr>
      <t>2019</t>
    </r>
    <r>
      <rPr>
        <sz val="12"/>
        <rFont val="宋体"/>
        <charset val="134"/>
      </rPr>
      <t>年创业担保贷款、</t>
    </r>
    <r>
      <rPr>
        <sz val="12"/>
        <rFont val="Times New Roman"/>
        <charset val="134"/>
      </rPr>
      <t>“</t>
    </r>
    <r>
      <rPr>
        <sz val="12"/>
        <rFont val="宋体"/>
        <charset val="134"/>
      </rPr>
      <t>贷免扶补</t>
    </r>
    <r>
      <rPr>
        <sz val="12"/>
        <rFont val="Times New Roman"/>
        <charset val="134"/>
      </rPr>
      <t>”</t>
    </r>
    <r>
      <rPr>
        <sz val="12"/>
        <rFont val="宋体"/>
        <charset val="134"/>
      </rPr>
      <t>贴息资金</t>
    </r>
  </si>
  <si>
    <r>
      <rPr>
        <sz val="12"/>
        <rFont val="宋体"/>
        <charset val="134"/>
      </rPr>
      <t>社会救济</t>
    </r>
  </si>
  <si>
    <r>
      <rPr>
        <sz val="12"/>
        <rFont val="宋体"/>
        <charset val="134"/>
      </rPr>
      <t>城乡困难群众救助资金</t>
    </r>
  </si>
  <si>
    <r>
      <rPr>
        <sz val="12"/>
        <rFont val="宋体"/>
        <charset val="134"/>
      </rPr>
      <t>冬春荒自然灾害生活补助经费</t>
    </r>
  </si>
  <si>
    <r>
      <rPr>
        <sz val="12"/>
        <rFont val="宋体"/>
        <charset val="134"/>
      </rPr>
      <t>城乡医疗救助资金</t>
    </r>
  </si>
  <si>
    <r>
      <rPr>
        <sz val="12"/>
        <rFont val="Times New Roman"/>
        <charset val="134"/>
      </rPr>
      <t>80</t>
    </r>
    <r>
      <rPr>
        <sz val="12"/>
        <rFont val="宋体"/>
        <charset val="134"/>
      </rPr>
      <t>岁以上高龄老人保健补助和</t>
    </r>
    <r>
      <rPr>
        <sz val="12"/>
        <rFont val="Times New Roman"/>
        <charset val="134"/>
      </rPr>
      <t>100</t>
    </r>
    <r>
      <rPr>
        <sz val="12"/>
        <rFont val="宋体"/>
        <charset val="134"/>
      </rPr>
      <t>岁以上老人长寿补助</t>
    </r>
  </si>
  <si>
    <r>
      <rPr>
        <sz val="12"/>
        <rFont val="宋体"/>
        <charset val="134"/>
      </rPr>
      <t>老年人免费公交车补助</t>
    </r>
  </si>
  <si>
    <r>
      <rPr>
        <sz val="12"/>
        <rFont val="宋体"/>
        <charset val="134"/>
      </rPr>
      <t>政府为特殊老年人群体购买老年人意外伤害保险</t>
    </r>
  </si>
  <si>
    <r>
      <rPr>
        <sz val="12"/>
        <rFont val="宋体"/>
        <charset val="134"/>
      </rPr>
      <t>孤儿基本生活费</t>
    </r>
  </si>
  <si>
    <r>
      <rPr>
        <sz val="12"/>
        <rFont val="Times New Roman"/>
        <charset val="134"/>
      </rPr>
      <t>“</t>
    </r>
    <r>
      <rPr>
        <sz val="12"/>
        <rFont val="宋体"/>
        <charset val="134"/>
      </rPr>
      <t>揭批查</t>
    </r>
    <r>
      <rPr>
        <sz val="12"/>
        <rFont val="Times New Roman"/>
        <charset val="134"/>
      </rPr>
      <t>”</t>
    </r>
    <r>
      <rPr>
        <sz val="12"/>
        <rFont val="宋体"/>
        <charset val="134"/>
      </rPr>
      <t>运动和</t>
    </r>
    <r>
      <rPr>
        <sz val="12"/>
        <rFont val="Times New Roman"/>
        <charset val="134"/>
      </rPr>
      <t>“</t>
    </r>
    <r>
      <rPr>
        <sz val="12"/>
        <rFont val="宋体"/>
        <charset val="134"/>
      </rPr>
      <t>两案</t>
    </r>
    <r>
      <rPr>
        <sz val="12"/>
        <rFont val="Times New Roman"/>
        <charset val="134"/>
      </rPr>
      <t>”</t>
    </r>
    <r>
      <rPr>
        <sz val="12"/>
        <rFont val="宋体"/>
        <charset val="134"/>
      </rPr>
      <t>审理刑满释放人员补助</t>
    </r>
  </si>
  <si>
    <r>
      <rPr>
        <sz val="12"/>
        <rFont val="宋体"/>
        <charset val="134"/>
      </rPr>
      <t>三属及在乡老复员军人州级配套资金</t>
    </r>
  </si>
  <si>
    <r>
      <rPr>
        <sz val="12"/>
        <rFont val="宋体"/>
        <charset val="134"/>
      </rPr>
      <t>民兵民工生活补助及重点优抚对象生活困难补助</t>
    </r>
  </si>
  <si>
    <r>
      <rPr>
        <sz val="12"/>
        <rFont val="宋体"/>
        <charset val="134"/>
      </rPr>
      <t>原村公所办事处干部生活补助经费</t>
    </r>
  </si>
  <si>
    <r>
      <rPr>
        <sz val="12"/>
        <rFont val="宋体"/>
        <charset val="134"/>
      </rPr>
      <t>原大队一级离职半脱产干部定期生活补助经费</t>
    </r>
  </si>
  <si>
    <r>
      <rPr>
        <sz val="12"/>
        <rFont val="宋体"/>
        <charset val="134"/>
      </rPr>
      <t>社区工作人员教育培训补助经费</t>
    </r>
  </si>
  <si>
    <r>
      <rPr>
        <sz val="12"/>
        <rFont val="宋体"/>
        <charset val="134"/>
      </rPr>
      <t>退役士兵安置、培训经费</t>
    </r>
  </si>
  <si>
    <r>
      <rPr>
        <sz val="12"/>
        <rFont val="宋体"/>
        <charset val="134"/>
      </rPr>
      <t>行政区域界线管理</t>
    </r>
  </si>
  <si>
    <r>
      <rPr>
        <sz val="12"/>
        <rFont val="宋体"/>
        <charset val="134"/>
      </rPr>
      <t>老龄事业发展专项经费</t>
    </r>
  </si>
  <si>
    <r>
      <rPr>
        <sz val="12"/>
        <rFont val="Times New Roman"/>
        <charset val="134"/>
      </rPr>
      <t>2019</t>
    </r>
    <r>
      <rPr>
        <sz val="12"/>
        <rFont val="宋体"/>
        <charset val="134"/>
      </rPr>
      <t>年</t>
    </r>
    <r>
      <rPr>
        <sz val="12"/>
        <rFont val="Times New Roman"/>
        <charset val="134"/>
      </rPr>
      <t>“</t>
    </r>
    <r>
      <rPr>
        <sz val="12"/>
        <rFont val="宋体"/>
        <charset val="134"/>
      </rPr>
      <t>两委</t>
    </r>
    <r>
      <rPr>
        <sz val="12"/>
        <rFont val="Times New Roman"/>
        <charset val="134"/>
      </rPr>
      <t>”</t>
    </r>
    <r>
      <rPr>
        <sz val="12"/>
        <rFont val="宋体"/>
        <charset val="134"/>
      </rPr>
      <t>换届选举州级补助经费</t>
    </r>
  </si>
  <si>
    <r>
      <rPr>
        <sz val="12"/>
        <rFont val="宋体"/>
        <charset val="134"/>
      </rPr>
      <t>八一节慰问重点优抚对象补助</t>
    </r>
  </si>
  <si>
    <r>
      <rPr>
        <sz val="12"/>
        <rFont val="宋体"/>
        <charset val="134"/>
      </rPr>
      <t>非财政供养人员亡故后火化并入公墓安葬补助（惠民殡葬）</t>
    </r>
  </si>
  <si>
    <r>
      <rPr>
        <sz val="12"/>
        <rFont val="Times New Roman"/>
        <charset val="134"/>
      </rPr>
      <t>2016-2018</t>
    </r>
    <r>
      <rPr>
        <sz val="12"/>
        <rFont val="宋体"/>
        <charset val="134"/>
      </rPr>
      <t>年养老服务体系建设资金（农村敬老院建设）</t>
    </r>
  </si>
  <si>
    <r>
      <rPr>
        <sz val="12"/>
        <rFont val="宋体"/>
        <charset val="134"/>
      </rPr>
      <t>福彩公益金支持居家养老服务中心建设</t>
    </r>
  </si>
  <si>
    <r>
      <rPr>
        <sz val="12"/>
        <rFont val="宋体"/>
        <charset val="134"/>
      </rPr>
      <t>福彩公益金支持乡镇农村公益性公墓建设</t>
    </r>
  </si>
  <si>
    <r>
      <rPr>
        <sz val="12"/>
        <rFont val="宋体"/>
        <charset val="134"/>
      </rPr>
      <t>福彩公益金支持城市公办养老机构建设</t>
    </r>
  </si>
  <si>
    <r>
      <rPr>
        <sz val="12"/>
        <rFont val="宋体"/>
        <charset val="134"/>
      </rPr>
      <t>福彩公益金支持老年人体育活动场地建设</t>
    </r>
  </si>
  <si>
    <r>
      <rPr>
        <sz val="12"/>
        <rFont val="宋体"/>
        <charset val="134"/>
      </rPr>
      <t>福彩公益金支持社会力量兴办养老机构运营补助</t>
    </r>
  </si>
  <si>
    <r>
      <rPr>
        <sz val="12"/>
        <rFont val="宋体"/>
        <charset val="134"/>
      </rPr>
      <t>福彩公益金支持农村敬老院补助</t>
    </r>
  </si>
  <si>
    <r>
      <rPr>
        <sz val="12"/>
        <rFont val="宋体"/>
        <charset val="134"/>
      </rPr>
      <t>水利水电伤残民工及企业回乡人员生活补助</t>
    </r>
  </si>
  <si>
    <r>
      <rPr>
        <sz val="12"/>
        <rFont val="宋体"/>
        <charset val="134"/>
      </rPr>
      <t>农村危房改造贷款利息州级配套补助</t>
    </r>
  </si>
  <si>
    <r>
      <rPr>
        <sz val="12"/>
        <rFont val="宋体"/>
        <charset val="134"/>
      </rPr>
      <t>农村危房改造贷款州级风险补偿金</t>
    </r>
  </si>
  <si>
    <r>
      <rPr>
        <sz val="12"/>
        <rFont val="宋体"/>
        <charset val="134"/>
      </rPr>
      <t>青山嘴水库栗子园安置小区移民长期生活补助费</t>
    </r>
  </si>
  <si>
    <r>
      <rPr>
        <sz val="12"/>
        <rFont val="宋体"/>
        <charset val="134"/>
      </rPr>
      <t>科技专项</t>
    </r>
  </si>
  <si>
    <r>
      <rPr>
        <sz val="12"/>
        <rFont val="Times New Roman"/>
        <charset val="134"/>
      </rPr>
      <t>“</t>
    </r>
    <r>
      <rPr>
        <sz val="12"/>
        <color indexed="8"/>
        <rFont val="宋体"/>
        <charset val="134"/>
      </rPr>
      <t>星创天地</t>
    </r>
    <r>
      <rPr>
        <sz val="12"/>
        <color indexed="8"/>
        <rFont val="Times New Roman"/>
        <charset val="134"/>
      </rPr>
      <t>”</t>
    </r>
    <r>
      <rPr>
        <sz val="12"/>
        <color indexed="8"/>
        <rFont val="宋体"/>
        <charset val="134"/>
      </rPr>
      <t>培育认定经费</t>
    </r>
  </si>
  <si>
    <r>
      <rPr>
        <sz val="12"/>
        <color indexed="8"/>
        <rFont val="宋体"/>
        <charset val="134"/>
      </rPr>
      <t>重大科技活动及科技网维护经费</t>
    </r>
  </si>
  <si>
    <r>
      <rPr>
        <sz val="12"/>
        <color indexed="8"/>
        <rFont val="宋体"/>
        <charset val="134"/>
      </rPr>
      <t>中国专利奖后补助</t>
    </r>
  </si>
  <si>
    <r>
      <rPr>
        <sz val="12"/>
        <color indexed="8"/>
        <rFont val="宋体"/>
        <charset val="134"/>
      </rPr>
      <t>知识产权专利资助费</t>
    </r>
  </si>
  <si>
    <r>
      <rPr>
        <sz val="12"/>
        <color indexed="8"/>
        <rFont val="宋体"/>
        <charset val="134"/>
      </rPr>
      <t>院士工作站经费</t>
    </r>
  </si>
  <si>
    <r>
      <rPr>
        <sz val="12"/>
        <color indexed="8"/>
        <rFont val="宋体"/>
        <charset val="134"/>
      </rPr>
      <t>专家工作站经费</t>
    </r>
  </si>
  <si>
    <r>
      <rPr>
        <sz val="12"/>
        <color indexed="8"/>
        <rFont val="宋体"/>
        <charset val="134"/>
      </rPr>
      <t>科技成果转化中心建设经费</t>
    </r>
  </si>
  <si>
    <r>
      <rPr>
        <sz val="12"/>
        <color indexed="8"/>
        <rFont val="宋体"/>
        <charset val="134"/>
      </rPr>
      <t>高新技术企业补助</t>
    </r>
  </si>
  <si>
    <r>
      <rPr>
        <sz val="12"/>
        <color indexed="8"/>
        <rFont val="宋体"/>
        <charset val="134"/>
      </rPr>
      <t>创新创业大赛经费</t>
    </r>
  </si>
  <si>
    <r>
      <rPr>
        <sz val="12"/>
        <color indexed="8"/>
        <rFont val="宋体"/>
        <charset val="134"/>
      </rPr>
      <t>科技入楚工作经费</t>
    </r>
  </si>
  <si>
    <r>
      <rPr>
        <sz val="12"/>
        <color indexed="8"/>
        <rFont val="宋体"/>
        <charset val="134"/>
      </rPr>
      <t>科技项目管理经费</t>
    </r>
  </si>
  <si>
    <r>
      <rPr>
        <sz val="12"/>
        <color indexed="8"/>
        <rFont val="宋体"/>
        <charset val="134"/>
      </rPr>
      <t>研发经费投入经费</t>
    </r>
  </si>
  <si>
    <r>
      <rPr>
        <sz val="12"/>
        <color indexed="8"/>
        <rFont val="宋体"/>
        <charset val="134"/>
      </rPr>
      <t>农业科技园区建设专项</t>
    </r>
    <r>
      <rPr>
        <sz val="12"/>
        <color indexed="8"/>
        <rFont val="Times New Roman"/>
        <charset val="134"/>
      </rPr>
      <t>-</t>
    </r>
    <r>
      <rPr>
        <sz val="12"/>
        <color indexed="8"/>
        <rFont val="宋体"/>
        <charset val="134"/>
      </rPr>
      <t>楚雄国家农业科技园科技园区建设专项工作经费</t>
    </r>
  </si>
  <si>
    <r>
      <rPr>
        <sz val="12"/>
        <rFont val="宋体"/>
        <charset val="134"/>
      </rPr>
      <t>生物医药和大健康产业专项</t>
    </r>
    <r>
      <rPr>
        <sz val="12"/>
        <rFont val="Times New Roman"/>
        <charset val="134"/>
      </rPr>
      <t>-</t>
    </r>
    <r>
      <rPr>
        <sz val="12"/>
        <rFont val="宋体"/>
        <charset val="134"/>
      </rPr>
      <t>工作经费</t>
    </r>
  </si>
  <si>
    <r>
      <rPr>
        <sz val="12"/>
        <rFont val="宋体"/>
        <charset val="134"/>
      </rPr>
      <t>科协专项</t>
    </r>
  </si>
  <si>
    <r>
      <rPr>
        <sz val="12"/>
        <color indexed="8"/>
        <rFont val="宋体"/>
        <charset val="134"/>
      </rPr>
      <t>农函大办学补助经费</t>
    </r>
  </si>
  <si>
    <r>
      <rPr>
        <sz val="12"/>
        <color indexed="8"/>
        <rFont val="宋体"/>
        <charset val="134"/>
      </rPr>
      <t>楚雄州全民科学素质建设经费</t>
    </r>
  </si>
  <si>
    <r>
      <rPr>
        <sz val="12"/>
        <color indexed="8"/>
        <rFont val="宋体"/>
        <charset val="134"/>
      </rPr>
      <t>楚雄州科技馆运行补助</t>
    </r>
  </si>
  <si>
    <r>
      <rPr>
        <sz val="12"/>
        <color indexed="8"/>
        <rFont val="宋体"/>
        <charset val="134"/>
      </rPr>
      <t>科技助力楚雄创新发展（专家工作站补助）</t>
    </r>
  </si>
  <si>
    <r>
      <rPr>
        <sz val="12"/>
        <color indexed="8"/>
        <rFont val="宋体"/>
        <charset val="134"/>
      </rPr>
      <t>楚雄州科协工作目标绩效管理经费</t>
    </r>
  </si>
  <si>
    <r>
      <rPr>
        <sz val="12"/>
        <color indexed="8"/>
        <rFont val="宋体"/>
        <charset val="134"/>
      </rPr>
      <t>州科协系统深化改革实施方案落实工作经费</t>
    </r>
  </si>
  <si>
    <r>
      <rPr>
        <sz val="12"/>
        <color indexed="8"/>
        <rFont val="宋体"/>
        <charset val="134"/>
      </rPr>
      <t>社科联科普经费</t>
    </r>
  </si>
  <si>
    <r>
      <rPr>
        <sz val="12"/>
        <rFont val="宋体"/>
        <charset val="134"/>
      </rPr>
      <t>政法工作</t>
    </r>
  </si>
  <si>
    <r>
      <rPr>
        <sz val="12"/>
        <color indexed="8"/>
        <rFont val="宋体"/>
        <charset val="134"/>
      </rPr>
      <t>楚雄州涉法涉诉和执行难救助资金</t>
    </r>
  </si>
  <si>
    <r>
      <rPr>
        <sz val="12"/>
        <color indexed="8"/>
        <rFont val="宋体"/>
        <charset val="134"/>
      </rPr>
      <t>楚雄州综治中心建设补助</t>
    </r>
  </si>
  <si>
    <r>
      <rPr>
        <sz val="12"/>
        <color indexed="8"/>
        <rFont val="宋体"/>
        <charset val="134"/>
      </rPr>
      <t>基层治保调解工作经费</t>
    </r>
  </si>
  <si>
    <r>
      <rPr>
        <sz val="12"/>
        <rFont val="宋体"/>
        <charset val="134"/>
      </rPr>
      <t>公安</t>
    </r>
  </si>
  <si>
    <r>
      <rPr>
        <sz val="12"/>
        <rFont val="Times New Roman"/>
        <charset val="134"/>
      </rPr>
      <t>“</t>
    </r>
    <r>
      <rPr>
        <sz val="12"/>
        <rFont val="宋体"/>
        <charset val="134"/>
      </rPr>
      <t>扫黑除恶</t>
    </r>
    <r>
      <rPr>
        <sz val="12"/>
        <rFont val="Times New Roman"/>
        <charset val="134"/>
      </rPr>
      <t>”</t>
    </r>
    <r>
      <rPr>
        <sz val="12"/>
        <rFont val="宋体"/>
        <charset val="134"/>
      </rPr>
      <t>专项斗争工作经费及有奖举报线索费</t>
    </r>
  </si>
  <si>
    <r>
      <rPr>
        <sz val="12"/>
        <rFont val="宋体"/>
        <charset val="134"/>
      </rPr>
      <t>禁毒防艾人民战争工作经费</t>
    </r>
  </si>
  <si>
    <r>
      <rPr>
        <sz val="12"/>
        <rFont val="宋体"/>
        <charset val="134"/>
      </rPr>
      <t>禁毒辅警工作经费</t>
    </r>
  </si>
  <si>
    <r>
      <rPr>
        <sz val="12"/>
        <rFont val="宋体"/>
        <charset val="134"/>
      </rPr>
      <t>社区戒毒社区康复专职工作人员补助经费</t>
    </r>
  </si>
  <si>
    <r>
      <rPr>
        <sz val="12"/>
        <rFont val="宋体"/>
        <charset val="134"/>
      </rPr>
      <t>特警、出入境管理、州反电信诈骗中心辅警工作经费</t>
    </r>
  </si>
  <si>
    <r>
      <rPr>
        <sz val="12"/>
        <rFont val="宋体"/>
        <charset val="134"/>
      </rPr>
      <t>智能枪弹库建设经费</t>
    </r>
  </si>
  <si>
    <r>
      <rPr>
        <sz val="12"/>
        <rFont val="宋体"/>
        <charset val="134"/>
      </rPr>
      <t>州公安局业务技术用房电费</t>
    </r>
  </si>
  <si>
    <r>
      <rPr>
        <sz val="12"/>
        <rFont val="宋体"/>
        <charset val="134"/>
      </rPr>
      <t>人民警察法定工作日加班补贴</t>
    </r>
  </si>
  <si>
    <r>
      <rPr>
        <sz val="12"/>
        <rFont val="宋体"/>
        <charset val="134"/>
      </rPr>
      <t>州纪委州监委留置专业看护队伍组建一次性购置经费</t>
    </r>
  </si>
  <si>
    <r>
      <rPr>
        <sz val="12"/>
        <rFont val="宋体"/>
        <charset val="134"/>
      </rPr>
      <t>警校</t>
    </r>
  </si>
  <si>
    <r>
      <rPr>
        <sz val="12"/>
        <rFont val="宋体"/>
        <charset val="134"/>
      </rPr>
      <t>补缴税金形成的修缮缺口资金</t>
    </r>
  </si>
  <si>
    <r>
      <rPr>
        <sz val="12"/>
        <rFont val="宋体"/>
        <charset val="134"/>
      </rPr>
      <t>交警</t>
    </r>
  </si>
  <si>
    <r>
      <rPr>
        <sz val="12"/>
        <rFont val="宋体"/>
        <charset val="134"/>
      </rPr>
      <t>高速公路安装监控建设经费</t>
    </r>
  </si>
  <si>
    <r>
      <rPr>
        <sz val="12"/>
        <rFont val="宋体"/>
        <charset val="134"/>
      </rPr>
      <t>公安派出所参与道路交通安全管理工作经费</t>
    </r>
  </si>
  <si>
    <r>
      <rPr>
        <sz val="12"/>
        <rFont val="宋体"/>
        <charset val="134"/>
      </rPr>
      <t>国、省道公路交叉路口</t>
    </r>
    <r>
      <rPr>
        <sz val="12"/>
        <rFont val="Times New Roman"/>
        <charset val="134"/>
      </rPr>
      <t>“</t>
    </r>
    <r>
      <rPr>
        <sz val="12"/>
        <rFont val="宋体"/>
        <charset val="134"/>
      </rPr>
      <t>五小工程</t>
    </r>
    <r>
      <rPr>
        <sz val="12"/>
        <rFont val="Times New Roman"/>
        <charset val="134"/>
      </rPr>
      <t>”</t>
    </r>
    <r>
      <rPr>
        <sz val="12"/>
        <rFont val="宋体"/>
        <charset val="134"/>
      </rPr>
      <t>建设资金</t>
    </r>
  </si>
  <si>
    <t>法检工作</t>
  </si>
  <si>
    <r>
      <rPr>
        <sz val="12"/>
        <rFont val="宋体"/>
        <charset val="134"/>
      </rPr>
      <t>州法院周界防护设施建设及院内道路划线经费</t>
    </r>
  </si>
  <si>
    <r>
      <rPr>
        <sz val="12"/>
        <rFont val="宋体"/>
        <charset val="134"/>
      </rPr>
      <t>司法</t>
    </r>
  </si>
  <si>
    <r>
      <rPr>
        <sz val="12"/>
        <rFont val="宋体"/>
        <charset val="134"/>
      </rPr>
      <t>法治宣传教育专项资金</t>
    </r>
  </si>
  <si>
    <r>
      <rPr>
        <sz val="12"/>
        <rFont val="宋体"/>
        <charset val="134"/>
      </rPr>
      <t>人大立法经费</t>
    </r>
  </si>
  <si>
    <r>
      <rPr>
        <sz val="12"/>
        <rFont val="宋体"/>
        <charset val="134"/>
      </rPr>
      <t>州政府政策研究和法制办法制专项经费</t>
    </r>
  </si>
  <si>
    <r>
      <rPr>
        <sz val="12"/>
        <color indexed="8"/>
        <rFont val="宋体"/>
        <charset val="134"/>
      </rPr>
      <t>法律顾问专项经费</t>
    </r>
  </si>
  <si>
    <r>
      <rPr>
        <sz val="12"/>
        <rFont val="宋体"/>
        <charset val="134"/>
      </rPr>
      <t>武警</t>
    </r>
  </si>
  <si>
    <r>
      <rPr>
        <sz val="12"/>
        <color indexed="8"/>
        <rFont val="宋体"/>
        <charset val="134"/>
      </rPr>
      <t>武警驻州看守所中队保障专项经费</t>
    </r>
  </si>
  <si>
    <r>
      <rPr>
        <sz val="12"/>
        <color indexed="8"/>
        <rFont val="宋体"/>
        <charset val="134"/>
      </rPr>
      <t>武警</t>
    </r>
    <r>
      <rPr>
        <sz val="12"/>
        <color indexed="8"/>
        <rFont val="Times New Roman"/>
        <charset val="134"/>
      </rPr>
      <t>“</t>
    </r>
    <r>
      <rPr>
        <sz val="12"/>
        <color indexed="8"/>
        <rFont val="宋体"/>
        <charset val="134"/>
      </rPr>
      <t>遂行临时勤务任务</t>
    </r>
    <r>
      <rPr>
        <sz val="12"/>
        <color indexed="8"/>
        <rFont val="Times New Roman"/>
        <charset val="134"/>
      </rPr>
      <t>”</t>
    </r>
    <r>
      <rPr>
        <sz val="12"/>
        <color indexed="8"/>
        <rFont val="宋体"/>
        <charset val="134"/>
      </rPr>
      <t>专项经费</t>
    </r>
  </si>
  <si>
    <r>
      <rPr>
        <sz val="12"/>
        <rFont val="宋体"/>
        <charset val="134"/>
      </rPr>
      <t>消防</t>
    </r>
  </si>
  <si>
    <r>
      <rPr>
        <sz val="12"/>
        <rFont val="Times New Roman"/>
        <charset val="134"/>
      </rPr>
      <t>“</t>
    </r>
    <r>
      <rPr>
        <sz val="12"/>
        <color indexed="8"/>
        <rFont val="宋体"/>
        <charset val="134"/>
      </rPr>
      <t>十三五</t>
    </r>
    <r>
      <rPr>
        <sz val="12"/>
        <color indexed="8"/>
        <rFont val="Times New Roman"/>
        <charset val="134"/>
      </rPr>
      <t>”</t>
    </r>
    <r>
      <rPr>
        <sz val="12"/>
        <color indexed="8"/>
        <rFont val="宋体"/>
        <charset val="134"/>
      </rPr>
      <t>时期消防装备建设专项经费</t>
    </r>
  </si>
  <si>
    <r>
      <rPr>
        <sz val="12"/>
        <color indexed="8"/>
        <rFont val="宋体"/>
        <charset val="134"/>
      </rPr>
      <t>消防支队补助经费</t>
    </r>
  </si>
  <si>
    <r>
      <rPr>
        <sz val="12"/>
        <color indexed="8"/>
        <rFont val="宋体"/>
        <charset val="134"/>
      </rPr>
      <t>消防指挥中心运行维护和建设经费</t>
    </r>
  </si>
  <si>
    <r>
      <rPr>
        <sz val="12"/>
        <color indexed="8"/>
        <rFont val="宋体"/>
        <charset val="134"/>
      </rPr>
      <t>政府向社会力量购买远程监控服务经费</t>
    </r>
  </si>
  <si>
    <r>
      <rPr>
        <sz val="12"/>
        <rFont val="宋体"/>
        <charset val="134"/>
      </rPr>
      <t>国防</t>
    </r>
  </si>
  <si>
    <r>
      <rPr>
        <sz val="12"/>
        <color indexed="8"/>
        <rFont val="宋体"/>
        <charset val="134"/>
      </rPr>
      <t>民兵事业及国防动员补助经费</t>
    </r>
  </si>
  <si>
    <r>
      <rPr>
        <sz val="12"/>
        <color indexed="8"/>
        <rFont val="宋体"/>
        <charset val="134"/>
      </rPr>
      <t>信道租用费</t>
    </r>
  </si>
  <si>
    <r>
      <rPr>
        <sz val="12"/>
        <color indexed="8"/>
        <rFont val="宋体"/>
        <charset val="134"/>
      </rPr>
      <t>议军议警会议经费</t>
    </r>
  </si>
  <si>
    <r>
      <rPr>
        <sz val="12"/>
        <rFont val="宋体"/>
        <charset val="134"/>
      </rPr>
      <t>大姚县人武部新营区建设经费</t>
    </r>
  </si>
  <si>
    <r>
      <rPr>
        <sz val="12"/>
        <rFont val="宋体"/>
        <charset val="134"/>
      </rPr>
      <t>元谋县人武部整体搬迁补助经费</t>
    </r>
  </si>
  <si>
    <r>
      <rPr>
        <sz val="12"/>
        <rFont val="宋体"/>
        <charset val="134"/>
      </rPr>
      <t>预备役</t>
    </r>
  </si>
  <si>
    <r>
      <rPr>
        <sz val="12"/>
        <color indexed="8"/>
        <rFont val="宋体"/>
        <charset val="134"/>
      </rPr>
      <t>预高团训练、工作补助资金</t>
    </r>
  </si>
  <si>
    <r>
      <rPr>
        <sz val="12"/>
        <rFont val="宋体"/>
        <charset val="134"/>
      </rPr>
      <t>人大事务</t>
    </r>
  </si>
  <si>
    <r>
      <rPr>
        <sz val="12"/>
        <rFont val="宋体"/>
        <charset val="134"/>
      </rPr>
      <t>基层人大建设专项经费</t>
    </r>
  </si>
  <si>
    <r>
      <rPr>
        <sz val="12"/>
        <rFont val="宋体"/>
        <charset val="134"/>
      </rPr>
      <t>政协事务</t>
    </r>
  </si>
  <si>
    <r>
      <rPr>
        <sz val="12"/>
        <rFont val="宋体"/>
        <charset val="134"/>
      </rPr>
      <t>基层政协建设专项经费</t>
    </r>
  </si>
  <si>
    <r>
      <rPr>
        <sz val="12"/>
        <rFont val="宋体"/>
        <charset val="134"/>
      </rPr>
      <t>党的建设</t>
    </r>
  </si>
  <si>
    <r>
      <rPr>
        <sz val="12"/>
        <color theme="1"/>
        <rFont val="Times New Roman"/>
        <charset val="134"/>
      </rPr>
      <t>“</t>
    </r>
    <r>
      <rPr>
        <sz val="12"/>
        <color indexed="8"/>
        <rFont val="宋体"/>
        <charset val="134"/>
      </rPr>
      <t>彝乡英才</t>
    </r>
    <r>
      <rPr>
        <sz val="12"/>
        <color indexed="8"/>
        <rFont val="Times New Roman"/>
        <charset val="134"/>
      </rPr>
      <t>”</t>
    </r>
    <r>
      <rPr>
        <sz val="12"/>
        <color indexed="8"/>
        <rFont val="宋体"/>
        <charset val="134"/>
      </rPr>
      <t>培养工程项目经费</t>
    </r>
  </si>
  <si>
    <r>
      <rPr>
        <sz val="12"/>
        <color indexed="8"/>
        <rFont val="宋体"/>
        <charset val="134"/>
      </rPr>
      <t>党建工作领导小组办公室工作经费</t>
    </r>
  </si>
  <si>
    <r>
      <rPr>
        <sz val="12"/>
        <color indexed="8"/>
        <rFont val="宋体"/>
        <charset val="134"/>
      </rPr>
      <t>州委非公有制经济组织和社会组织工作委员会经费</t>
    </r>
  </si>
  <si>
    <r>
      <rPr>
        <sz val="12"/>
        <color indexed="8"/>
        <rFont val="宋体"/>
        <charset val="134"/>
      </rPr>
      <t>州委主题教育工作协调领导小组工作经费</t>
    </r>
  </si>
  <si>
    <r>
      <rPr>
        <sz val="12"/>
        <color indexed="8"/>
        <rFont val="宋体"/>
        <charset val="134"/>
      </rPr>
      <t>基层党建工作经费</t>
    </r>
  </si>
  <si>
    <r>
      <rPr>
        <sz val="12"/>
        <color indexed="8"/>
        <rFont val="宋体"/>
        <charset val="134"/>
      </rPr>
      <t>州级干部教育培训经费</t>
    </r>
  </si>
  <si>
    <r>
      <rPr>
        <sz val="12"/>
        <color indexed="8"/>
        <rFont val="宋体"/>
        <charset val="134"/>
      </rPr>
      <t>楚雄州</t>
    </r>
    <r>
      <rPr>
        <sz val="12"/>
        <color indexed="8"/>
        <rFont val="Times New Roman"/>
        <charset val="134"/>
      </rPr>
      <t>“</t>
    </r>
    <r>
      <rPr>
        <sz val="12"/>
        <color indexed="8"/>
        <rFont val="宋体"/>
        <charset val="134"/>
      </rPr>
      <t>大组工网</t>
    </r>
    <r>
      <rPr>
        <sz val="12"/>
        <color indexed="8"/>
        <rFont val="Times New Roman"/>
        <charset val="134"/>
      </rPr>
      <t>”</t>
    </r>
    <r>
      <rPr>
        <sz val="12"/>
        <color indexed="8"/>
        <rFont val="宋体"/>
        <charset val="134"/>
      </rPr>
      <t>分级保护建设及干部档案数字化制作维护经费</t>
    </r>
  </si>
  <si>
    <r>
      <rPr>
        <sz val="12"/>
        <color indexed="8"/>
        <rFont val="宋体"/>
        <charset val="134"/>
      </rPr>
      <t>全州农村（社区）党员教育活动经费州级配套资金</t>
    </r>
  </si>
  <si>
    <r>
      <rPr>
        <sz val="12"/>
        <color indexed="8"/>
        <rFont val="Times New Roman"/>
        <charset val="134"/>
      </rPr>
      <t>“</t>
    </r>
    <r>
      <rPr>
        <sz val="12"/>
        <color indexed="8"/>
        <rFont val="宋体"/>
        <charset val="134"/>
      </rPr>
      <t>干在实处、走在前列</t>
    </r>
    <r>
      <rPr>
        <sz val="12"/>
        <color indexed="8"/>
        <rFont val="Times New Roman"/>
        <charset val="134"/>
      </rPr>
      <t>”</t>
    </r>
    <r>
      <rPr>
        <sz val="12"/>
        <color indexed="8"/>
        <rFont val="宋体"/>
        <charset val="134"/>
      </rPr>
      <t>专项工作经费</t>
    </r>
  </si>
  <si>
    <r>
      <rPr>
        <sz val="12"/>
        <rFont val="宋体"/>
        <charset val="134"/>
      </rPr>
      <t>纪检监察</t>
    </r>
  </si>
  <si>
    <r>
      <rPr>
        <sz val="12"/>
        <rFont val="宋体"/>
        <charset val="134"/>
      </rPr>
      <t>县市纪检监察办案补助经费</t>
    </r>
  </si>
  <si>
    <r>
      <rPr>
        <sz val="12"/>
        <color indexed="8"/>
        <rFont val="宋体"/>
        <charset val="134"/>
      </rPr>
      <t>《中国彝族古训文化巡礼》微动漫作品项目经费</t>
    </r>
  </si>
  <si>
    <r>
      <rPr>
        <sz val="12"/>
        <color indexed="8"/>
        <rFont val="宋体"/>
        <charset val="134"/>
      </rPr>
      <t>楚雄州反腐倡廉警示教育基地建设经费</t>
    </r>
  </si>
  <si>
    <r>
      <rPr>
        <sz val="12"/>
        <color indexed="8"/>
        <rFont val="宋体"/>
        <charset val="134"/>
      </rPr>
      <t>楚雄州反腐倡廉警示教育基地运行维护费</t>
    </r>
  </si>
  <si>
    <r>
      <rPr>
        <sz val="12"/>
        <color indexed="8"/>
        <rFont val="宋体"/>
        <charset val="134"/>
      </rPr>
      <t>楚雄州纪委监察局龙江工作点提升改造工程经费</t>
    </r>
  </si>
  <si>
    <r>
      <rPr>
        <sz val="12"/>
        <color indexed="8"/>
        <rFont val="宋体"/>
        <charset val="134"/>
      </rPr>
      <t>楚雄州网上廉政教育展馆运行维护费</t>
    </r>
  </si>
  <si>
    <r>
      <rPr>
        <sz val="12"/>
        <color indexed="8"/>
        <rFont val="宋体"/>
        <charset val="134"/>
      </rPr>
      <t>巡视联络办工作经费</t>
    </r>
  </si>
  <si>
    <r>
      <rPr>
        <sz val="12"/>
        <rFont val="宋体"/>
        <charset val="134"/>
      </rPr>
      <t>州纪委监委办案经费</t>
    </r>
  </si>
  <si>
    <r>
      <rPr>
        <sz val="12"/>
        <color indexed="8"/>
        <rFont val="宋体"/>
        <charset val="134"/>
      </rPr>
      <t>州委巡察工作经费</t>
    </r>
  </si>
  <si>
    <r>
      <rPr>
        <sz val="12"/>
        <rFont val="宋体"/>
        <charset val="134"/>
      </rPr>
      <t>信访工作</t>
    </r>
  </si>
  <si>
    <r>
      <rPr>
        <sz val="12"/>
        <rFont val="宋体"/>
        <charset val="134"/>
      </rPr>
      <t>特殊疑难信访问题专项资金</t>
    </r>
  </si>
  <si>
    <r>
      <rPr>
        <sz val="12"/>
        <rFont val="宋体"/>
        <charset val="134"/>
      </rPr>
      <t>宣传工作</t>
    </r>
  </si>
  <si>
    <r>
      <rPr>
        <sz val="12"/>
        <rFont val="宋体"/>
        <charset val="134"/>
      </rPr>
      <t>楚雄州文明办专项经费</t>
    </r>
  </si>
  <si>
    <r>
      <rPr>
        <sz val="12"/>
        <color indexed="8"/>
        <rFont val="宋体"/>
        <charset val="134"/>
      </rPr>
      <t>州委外宣办、州政府新闻办对外宣传工作经费</t>
    </r>
  </si>
  <si>
    <r>
      <rPr>
        <sz val="12"/>
        <color indexed="8"/>
        <rFont val="宋体"/>
        <charset val="134"/>
      </rPr>
      <t>州委学建办学习型党组织建设工作专项经费</t>
    </r>
  </si>
  <si>
    <r>
      <rPr>
        <sz val="12"/>
        <color indexed="8"/>
        <rFont val="宋体"/>
        <charset val="134"/>
      </rPr>
      <t>专项外宣工作经费</t>
    </r>
  </si>
  <si>
    <r>
      <rPr>
        <sz val="12"/>
        <rFont val="宋体"/>
        <charset val="134"/>
      </rPr>
      <t>统战工作</t>
    </r>
  </si>
  <si>
    <r>
      <rPr>
        <sz val="12"/>
        <rFont val="宋体"/>
        <charset val="134"/>
      </rPr>
      <t>党外干部培训费</t>
    </r>
  </si>
  <si>
    <r>
      <rPr>
        <sz val="12"/>
        <rFont val="宋体"/>
        <charset val="134"/>
      </rPr>
      <t>党史研究</t>
    </r>
  </si>
  <si>
    <r>
      <rPr>
        <sz val="12"/>
        <rFont val="宋体"/>
        <charset val="134"/>
      </rPr>
      <t>楚雄州党史遗址保护经费</t>
    </r>
  </si>
  <si>
    <r>
      <rPr>
        <sz val="12"/>
        <rFont val="宋体"/>
        <charset val="134"/>
      </rPr>
      <t>共青团事务</t>
    </r>
  </si>
  <si>
    <r>
      <rPr>
        <sz val="12"/>
        <color indexed="8"/>
        <rFont val="宋体"/>
        <charset val="134"/>
      </rPr>
      <t>楚雄州西部计划地方项目志愿者经费</t>
    </r>
  </si>
  <si>
    <r>
      <rPr>
        <sz val="12"/>
        <color indexed="8"/>
        <rFont val="宋体"/>
        <charset val="134"/>
      </rPr>
      <t>楚雄州重点青少年群体服务管理和预防犯罪全国试点工作经费</t>
    </r>
  </si>
  <si>
    <r>
      <rPr>
        <sz val="12"/>
        <color indexed="8"/>
        <rFont val="宋体"/>
        <charset val="134"/>
      </rPr>
      <t>青年创业就业基金</t>
    </r>
  </si>
  <si>
    <r>
      <rPr>
        <sz val="12"/>
        <rFont val="宋体"/>
        <charset val="134"/>
      </rPr>
      <t>妇联事务</t>
    </r>
  </si>
  <si>
    <r>
      <rPr>
        <sz val="12"/>
        <color indexed="8"/>
        <rFont val="宋体"/>
        <charset val="134"/>
      </rPr>
      <t>妇女创业就业资金</t>
    </r>
  </si>
  <si>
    <t>工会事务</t>
  </si>
  <si>
    <r>
      <rPr>
        <sz val="12"/>
        <color indexed="8"/>
        <rFont val="宋体"/>
        <charset val="134"/>
      </rPr>
      <t>州意外致困困难职工临时帮扶救助金</t>
    </r>
  </si>
  <si>
    <r>
      <rPr>
        <sz val="12"/>
        <color indexed="8"/>
        <rFont val="宋体"/>
        <charset val="134"/>
      </rPr>
      <t>州困难劳模帮扶救助资金</t>
    </r>
  </si>
  <si>
    <r>
      <rPr>
        <sz val="12"/>
        <color indexed="8"/>
        <rFont val="宋体"/>
        <charset val="134"/>
      </rPr>
      <t>州职工技协开展经济技术创新活动费</t>
    </r>
  </si>
  <si>
    <r>
      <rPr>
        <sz val="12"/>
        <color indexed="8"/>
        <rFont val="宋体"/>
        <charset val="134"/>
      </rPr>
      <t>州困难职工解困脱困专项帮扶救助金</t>
    </r>
  </si>
  <si>
    <r>
      <rPr>
        <sz val="12"/>
        <color indexed="8"/>
        <rFont val="宋体"/>
        <charset val="134"/>
      </rPr>
      <t>州元旦春节送温暖资金</t>
    </r>
  </si>
  <si>
    <r>
      <rPr>
        <sz val="12"/>
        <color indexed="8"/>
        <rFont val="宋体"/>
        <charset val="134"/>
      </rPr>
      <t>州金秋助学专项资金</t>
    </r>
  </si>
  <si>
    <r>
      <rPr>
        <sz val="12"/>
        <rFont val="宋体"/>
        <charset val="134"/>
      </rPr>
      <t>统计工作</t>
    </r>
  </si>
  <si>
    <r>
      <rPr>
        <sz val="12"/>
        <color indexed="8"/>
        <rFont val="宋体"/>
        <charset val="134"/>
      </rPr>
      <t>第四次全国经济普查经费</t>
    </r>
  </si>
  <si>
    <r>
      <rPr>
        <sz val="12"/>
        <color indexed="8"/>
        <rFont val="宋体"/>
        <charset val="134"/>
      </rPr>
      <t>统计事业费</t>
    </r>
  </si>
  <si>
    <r>
      <rPr>
        <sz val="12"/>
        <color indexed="8"/>
        <rFont val="宋体"/>
        <charset val="134"/>
      </rPr>
      <t>国家统计局楚雄调查队各项统计调查经费</t>
    </r>
  </si>
  <si>
    <r>
      <rPr>
        <sz val="12"/>
        <rFont val="宋体"/>
        <charset val="134"/>
      </rPr>
      <t>审计工作</t>
    </r>
  </si>
  <si>
    <r>
      <rPr>
        <sz val="12"/>
        <color indexed="8"/>
        <rFont val="宋体"/>
        <charset val="134"/>
      </rPr>
      <t>地方安排审计项目工作经费</t>
    </r>
  </si>
  <si>
    <r>
      <rPr>
        <sz val="12"/>
        <color indexed="8"/>
        <rFont val="宋体"/>
        <charset val="134"/>
      </rPr>
      <t>政府投资建设项目审计经费</t>
    </r>
  </si>
  <si>
    <r>
      <rPr>
        <sz val="12"/>
        <color indexed="8"/>
        <rFont val="宋体"/>
        <charset val="134"/>
      </rPr>
      <t>路桥四公司审计项目工作经费</t>
    </r>
  </si>
  <si>
    <t>财政税收事务</t>
  </si>
  <si>
    <r>
      <rPr>
        <sz val="12"/>
        <rFont val="宋体"/>
        <charset val="134"/>
      </rPr>
      <t>争取项目工作经费</t>
    </r>
  </si>
  <si>
    <r>
      <rPr>
        <sz val="12"/>
        <color indexed="8"/>
        <rFont val="宋体"/>
        <charset val="134"/>
      </rPr>
      <t>全州一体化信息系统建设工作专项资金</t>
    </r>
  </si>
  <si>
    <r>
      <rPr>
        <sz val="12"/>
        <color indexed="8"/>
        <rFont val="宋体"/>
        <charset val="134"/>
      </rPr>
      <t>税收收入征收经费</t>
    </r>
  </si>
  <si>
    <r>
      <rPr>
        <sz val="12"/>
        <color indexed="8"/>
        <rFont val="Times New Roman"/>
        <charset val="134"/>
      </rPr>
      <t>2018</t>
    </r>
    <r>
      <rPr>
        <sz val="12"/>
        <color indexed="8"/>
        <rFont val="宋体"/>
        <charset val="134"/>
      </rPr>
      <t>年州级财政代理银行手续费</t>
    </r>
  </si>
  <si>
    <t>出国（出境）经费</t>
  </si>
  <si>
    <r>
      <rPr>
        <sz val="12"/>
        <color indexed="8"/>
        <rFont val="Times New Roman"/>
        <charset val="134"/>
      </rPr>
      <t>2018</t>
    </r>
    <r>
      <rPr>
        <sz val="12"/>
        <color indexed="8"/>
        <rFont val="宋体"/>
        <charset val="134"/>
      </rPr>
      <t>年综合绩效考核经费年终奖</t>
    </r>
  </si>
  <si>
    <r>
      <rPr>
        <sz val="12"/>
        <color indexed="8"/>
        <rFont val="宋体"/>
        <charset val="134"/>
      </rPr>
      <t>中央和省管单位</t>
    </r>
    <r>
      <rPr>
        <sz val="12"/>
        <color indexed="8"/>
        <rFont val="Times New Roman"/>
        <charset val="134"/>
      </rPr>
      <t>2018</t>
    </r>
    <r>
      <rPr>
        <sz val="12"/>
        <color indexed="8"/>
        <rFont val="宋体"/>
        <charset val="134"/>
      </rPr>
      <t>年综合绩效考核经费年终奖</t>
    </r>
  </si>
  <si>
    <r>
      <rPr>
        <sz val="12"/>
        <color indexed="8"/>
        <rFont val="Times New Roman"/>
        <charset val="134"/>
      </rPr>
      <t>2019</t>
    </r>
    <r>
      <rPr>
        <sz val="12"/>
        <color indexed="8"/>
        <rFont val="宋体"/>
        <charset val="134"/>
      </rPr>
      <t>年综合绩效考核经费平时奖</t>
    </r>
  </si>
  <si>
    <r>
      <rPr>
        <sz val="12"/>
        <color indexed="8"/>
        <rFont val="Times New Roman"/>
        <charset val="134"/>
      </rPr>
      <t>2019</t>
    </r>
    <r>
      <rPr>
        <sz val="12"/>
        <color indexed="8"/>
        <rFont val="宋体"/>
        <charset val="134"/>
      </rPr>
      <t>年事业单位新增奖励性绩效工资</t>
    </r>
  </si>
  <si>
    <t>预算绩效管理评价经费</t>
  </si>
  <si>
    <r>
      <rPr>
        <sz val="12"/>
        <color indexed="8"/>
        <rFont val="宋体"/>
        <charset val="134"/>
      </rPr>
      <t>政府会计改革等基层业务培训经费</t>
    </r>
  </si>
  <si>
    <r>
      <rPr>
        <sz val="12"/>
        <color indexed="8"/>
        <rFont val="宋体"/>
        <charset val="134"/>
      </rPr>
      <t>村级会计委托代理服务工作经费</t>
    </r>
  </si>
  <si>
    <r>
      <rPr>
        <sz val="12"/>
        <rFont val="宋体"/>
        <charset val="134"/>
      </rPr>
      <t>发展改革事务</t>
    </r>
  </si>
  <si>
    <r>
      <rPr>
        <sz val="12"/>
        <color indexed="8"/>
        <rFont val="宋体"/>
        <charset val="134"/>
      </rPr>
      <t>州级项目前期工作经费</t>
    </r>
  </si>
  <si>
    <r>
      <rPr>
        <sz val="12"/>
        <color indexed="8"/>
        <rFont val="宋体"/>
        <charset val="134"/>
      </rPr>
      <t>州级配套粮食风险基金</t>
    </r>
  </si>
  <si>
    <r>
      <rPr>
        <sz val="12"/>
        <color indexed="8"/>
        <rFont val="宋体"/>
        <charset val="134"/>
      </rPr>
      <t>州级承担新增粮食财务挂账利息</t>
    </r>
  </si>
  <si>
    <r>
      <rPr>
        <sz val="12"/>
        <color indexed="8"/>
        <rFont val="宋体"/>
        <charset val="134"/>
      </rPr>
      <t>楚雄州国家粮食储备有限公司</t>
    </r>
    <r>
      <rPr>
        <sz val="12"/>
        <color indexed="8"/>
        <rFont val="Times New Roman"/>
        <charset val="134"/>
      </rPr>
      <t>2016</t>
    </r>
    <r>
      <rPr>
        <sz val="12"/>
        <color indexed="8"/>
        <rFont val="宋体"/>
        <charset val="134"/>
      </rPr>
      <t>年第三批中央专项建设基金政府承诺还本付息资金</t>
    </r>
  </si>
  <si>
    <r>
      <rPr>
        <sz val="12"/>
        <color indexed="8"/>
        <rFont val="宋体"/>
        <charset val="134"/>
      </rPr>
      <t>楚雄州政务信息系统整合共享平台租用费</t>
    </r>
  </si>
  <si>
    <r>
      <rPr>
        <sz val="12"/>
        <rFont val="宋体"/>
        <charset val="134"/>
      </rPr>
      <t>档案事务</t>
    </r>
  </si>
  <si>
    <r>
      <rPr>
        <sz val="12"/>
        <rFont val="宋体"/>
        <charset val="134"/>
      </rPr>
      <t>数字化档案馆建设</t>
    </r>
  </si>
  <si>
    <r>
      <rPr>
        <sz val="12"/>
        <rFont val="宋体"/>
        <charset val="134"/>
      </rPr>
      <t>地震事务</t>
    </r>
  </si>
  <si>
    <r>
      <rPr>
        <sz val="12"/>
        <rFont val="宋体"/>
        <charset val="134"/>
      </rPr>
      <t>地震群测群防费专项经费</t>
    </r>
  </si>
  <si>
    <r>
      <rPr>
        <sz val="12"/>
        <rFont val="宋体"/>
        <charset val="134"/>
      </rPr>
      <t>地震烈度速报与预警工程云南分项目经费</t>
    </r>
  </si>
  <si>
    <r>
      <rPr>
        <sz val="12"/>
        <rFont val="宋体"/>
        <charset val="134"/>
      </rPr>
      <t>地震应急演练工作经费</t>
    </r>
  </si>
  <si>
    <r>
      <rPr>
        <sz val="12"/>
        <rFont val="宋体"/>
        <charset val="134"/>
      </rPr>
      <t>地震应急第一响应人培训费</t>
    </r>
  </si>
  <si>
    <r>
      <rPr>
        <sz val="12"/>
        <rFont val="宋体"/>
        <charset val="134"/>
      </rPr>
      <t>信息节点及市县数据共享系统建设费</t>
    </r>
  </si>
  <si>
    <r>
      <rPr>
        <sz val="12"/>
        <rFont val="宋体"/>
        <charset val="134"/>
      </rPr>
      <t>楚雄州地震局办公区消防及供水设施维修改造经费</t>
    </r>
  </si>
  <si>
    <r>
      <rPr>
        <sz val="12"/>
        <rFont val="宋体"/>
        <charset val="134"/>
      </rPr>
      <t>安全生产事务</t>
    </r>
  </si>
  <si>
    <r>
      <rPr>
        <sz val="12"/>
        <color indexed="8"/>
        <rFont val="宋体"/>
        <charset val="134"/>
      </rPr>
      <t>专项整治经费</t>
    </r>
  </si>
  <si>
    <r>
      <rPr>
        <sz val="12"/>
        <rFont val="宋体"/>
        <charset val="134"/>
      </rPr>
      <t>安全工程三年行动专项经费</t>
    </r>
  </si>
  <si>
    <r>
      <rPr>
        <sz val="12"/>
        <rFont val="宋体"/>
        <charset val="134"/>
      </rPr>
      <t>安全生产应急演练专项经费</t>
    </r>
  </si>
  <si>
    <r>
      <rPr>
        <sz val="12"/>
        <rFont val="宋体"/>
        <charset val="134"/>
      </rPr>
      <t>安全生产举报奖励金</t>
    </r>
  </si>
  <si>
    <t>楚雄州安全生产宣传教育基地建设经费</t>
  </si>
  <si>
    <r>
      <rPr>
        <sz val="12"/>
        <rFont val="宋体"/>
        <charset val="134"/>
      </rPr>
      <t>国土资源事务</t>
    </r>
  </si>
  <si>
    <r>
      <rPr>
        <sz val="12"/>
        <color indexed="8"/>
        <rFont val="宋体"/>
        <charset val="134"/>
      </rPr>
      <t>土储中心贷款付息</t>
    </r>
  </si>
  <si>
    <r>
      <rPr>
        <sz val="12"/>
        <color indexed="8"/>
        <rFont val="宋体"/>
        <charset val="134"/>
      </rPr>
      <t>地质灾害防治专项州级配套资金</t>
    </r>
  </si>
  <si>
    <r>
      <rPr>
        <sz val="12"/>
        <color indexed="8"/>
        <rFont val="宋体"/>
        <charset val="134"/>
      </rPr>
      <t>楚雄州卫星定位连续运行基准站系统维护经费</t>
    </r>
  </si>
  <si>
    <r>
      <rPr>
        <sz val="12"/>
        <color indexed="8"/>
        <rFont val="宋体"/>
        <charset val="134"/>
      </rPr>
      <t>第三次全国土地调查经费</t>
    </r>
  </si>
  <si>
    <r>
      <rPr>
        <sz val="12"/>
        <rFont val="Times New Roman"/>
        <charset val="134"/>
      </rPr>
      <t>元谋县平田等</t>
    </r>
    <r>
      <rPr>
        <sz val="12"/>
        <color indexed="8"/>
        <rFont val="Times New Roman"/>
        <charset val="134"/>
      </rPr>
      <t>5</t>
    </r>
    <r>
      <rPr>
        <sz val="12"/>
        <color indexed="8"/>
        <rFont val="宋体"/>
        <charset val="134"/>
      </rPr>
      <t>个乡（镇）华竹等</t>
    </r>
    <r>
      <rPr>
        <sz val="12"/>
        <color indexed="8"/>
        <rFont val="Times New Roman"/>
        <charset val="134"/>
      </rPr>
      <t>15</t>
    </r>
    <r>
      <rPr>
        <sz val="12"/>
        <color indexed="8"/>
        <rFont val="宋体"/>
        <charset val="134"/>
      </rPr>
      <t>个村州级投资土地整治（补充耕地）项目资金</t>
    </r>
  </si>
  <si>
    <t>矿业权出让收益评估、基准价制定工作经费</t>
  </si>
  <si>
    <r>
      <rPr>
        <sz val="12"/>
        <rFont val="宋体"/>
        <charset val="134"/>
      </rPr>
      <t>地方志办</t>
    </r>
  </si>
  <si>
    <r>
      <rPr>
        <sz val="12"/>
        <color indexed="8"/>
        <rFont val="宋体"/>
        <charset val="134"/>
      </rPr>
      <t>《中国彝乡</t>
    </r>
    <r>
      <rPr>
        <sz val="12"/>
        <color indexed="8"/>
        <rFont val="Times New Roman"/>
        <charset val="134"/>
      </rPr>
      <t>·</t>
    </r>
    <r>
      <rPr>
        <sz val="12"/>
        <color indexed="8"/>
        <rFont val="宋体"/>
        <charset val="134"/>
      </rPr>
      <t>滇中翡翠</t>
    </r>
    <r>
      <rPr>
        <sz val="12"/>
        <color indexed="8"/>
        <rFont val="Times New Roman"/>
        <charset val="134"/>
      </rPr>
      <t>·</t>
    </r>
    <r>
      <rPr>
        <sz val="12"/>
        <color indexed="8"/>
        <rFont val="宋体"/>
        <charset val="134"/>
      </rPr>
      <t>红火楚雄</t>
    </r>
    <r>
      <rPr>
        <sz val="12"/>
        <color indexed="8"/>
        <rFont val="Times New Roman"/>
        <charset val="134"/>
      </rPr>
      <t>—</t>
    </r>
    <r>
      <rPr>
        <sz val="12"/>
        <color indexed="8"/>
        <rFont val="宋体"/>
        <charset val="134"/>
      </rPr>
      <t>楚雄州情读本》编纂出版经费</t>
    </r>
  </si>
  <si>
    <r>
      <rPr>
        <sz val="12"/>
        <color indexed="8"/>
        <rFont val="宋体"/>
        <charset val="134"/>
      </rPr>
      <t>《楚雄彝族自治州乡土志丛书》编纂出版经费</t>
    </r>
  </si>
  <si>
    <r>
      <rPr>
        <sz val="12"/>
        <rFont val="宋体"/>
        <charset val="134"/>
      </rPr>
      <t>住房公积金中心</t>
    </r>
  </si>
  <si>
    <r>
      <rPr>
        <sz val="12"/>
        <color indexed="8"/>
        <rFont val="宋体"/>
        <charset val="134"/>
      </rPr>
      <t>机房硬件维护</t>
    </r>
  </si>
  <si>
    <r>
      <rPr>
        <sz val="12"/>
        <rFont val="宋体"/>
        <charset val="134"/>
      </rPr>
      <t>接待事务</t>
    </r>
  </si>
  <si>
    <r>
      <rPr>
        <sz val="12"/>
        <rFont val="宋体"/>
        <charset val="134"/>
      </rPr>
      <t>州接待处接待费</t>
    </r>
  </si>
  <si>
    <r>
      <rPr>
        <sz val="12"/>
        <rFont val="宋体"/>
        <charset val="134"/>
      </rPr>
      <t>民族机动金</t>
    </r>
  </si>
  <si>
    <r>
      <rPr>
        <sz val="12"/>
        <color indexed="8"/>
        <rFont val="宋体"/>
        <charset val="134"/>
      </rPr>
      <t>州级民族机动金民族工作专项经费</t>
    </r>
  </si>
  <si>
    <r>
      <rPr>
        <sz val="12"/>
        <color indexed="8"/>
        <rFont val="宋体"/>
        <charset val="134"/>
      </rPr>
      <t>州级民族机动金宗教工作专项经费</t>
    </r>
  </si>
  <si>
    <r>
      <rPr>
        <sz val="12"/>
        <color indexed="8"/>
        <rFont val="宋体"/>
        <charset val="134"/>
      </rPr>
      <t>州级民族团结示范区建设专项经费</t>
    </r>
  </si>
  <si>
    <r>
      <rPr>
        <sz val="12"/>
        <color indexed="8"/>
        <rFont val="宋体"/>
        <charset val="134"/>
      </rPr>
      <t>宗教教职人员生活补助，养老保险，医疗保险经费</t>
    </r>
  </si>
  <si>
    <t>2019年楚雄州一般公共预算税收返还和转移支付预算表</t>
  </si>
  <si>
    <t>表二十</t>
  </si>
  <si>
    <r>
      <rPr>
        <b/>
        <sz val="12"/>
        <rFont val="宋体"/>
        <charset val="134"/>
      </rPr>
      <t xml:space="preserve">地 </t>
    </r>
    <r>
      <rPr>
        <b/>
        <sz val="12"/>
        <rFont val="宋体"/>
        <charset val="134"/>
      </rPr>
      <t xml:space="preserve">   </t>
    </r>
    <r>
      <rPr>
        <b/>
        <sz val="12"/>
        <rFont val="宋体"/>
        <charset val="134"/>
      </rPr>
      <t>区</t>
    </r>
  </si>
  <si>
    <t>税收返还收入</t>
  </si>
  <si>
    <t>一般性转移支付</t>
  </si>
  <si>
    <t>专项转移支付</t>
  </si>
  <si>
    <t>一、提前下达数小计</t>
  </si>
  <si>
    <t>楚雄市</t>
  </si>
  <si>
    <t>双柏县</t>
  </si>
  <si>
    <t>牟定县</t>
  </si>
  <si>
    <t>南华县</t>
  </si>
  <si>
    <t>姚安县</t>
  </si>
  <si>
    <t>大姚县</t>
  </si>
  <si>
    <t>永仁县</t>
  </si>
  <si>
    <t>元谋县</t>
  </si>
  <si>
    <t>武定县</t>
  </si>
  <si>
    <t>禄丰县</t>
  </si>
  <si>
    <t>二、待分配数</t>
  </si>
  <si>
    <t>三、预算合计</t>
  </si>
  <si>
    <t>说明：</t>
  </si>
  <si>
    <t xml:space="preserve">    1.根据转移支付资金管理办法进行测算，2019年税收返还收入预算数46784万元，已全部分配到各县市。</t>
  </si>
  <si>
    <t xml:space="preserve">    2.根据转移支付资金管理办法进行测算，2019年一般性转移支付预算数817,230万元，其中：已提前下达799,202万元，待分配数18,028万元。主要用于是根据上级下达我州转移支付资金情况，在年度执行中按照资金管理办法进行分配。</t>
  </si>
  <si>
    <t xml:space="preserve">    3.根据转移支付资金管理办法进行测算，2019年专项转移支付预算数106,838万元，其中：已提前下达164,9002万元，待分配数901,938万元。主要用于是根据上级下达我州转移支付资金情况，在年度执行中按照资金管理办法进行分配。</t>
  </si>
  <si>
    <t>2019年楚雄州一般公共预算本级基本支出表</t>
  </si>
  <si>
    <t>表二十一</t>
  </si>
  <si>
    <t>经济科目名称</t>
  </si>
  <si>
    <r>
      <rPr>
        <b/>
        <sz val="12"/>
        <rFont val="宋体"/>
        <charset val="134"/>
      </rPr>
      <t>201</t>
    </r>
    <r>
      <rPr>
        <b/>
        <sz val="12"/>
        <rFont val="宋体"/>
        <charset val="134"/>
      </rPr>
      <t>9年预算数</t>
    </r>
  </si>
  <si>
    <r>
      <rPr>
        <b/>
        <sz val="12"/>
        <color indexed="8"/>
        <rFont val="宋体"/>
        <charset val="134"/>
      </rPr>
      <t>合计</t>
    </r>
  </si>
  <si>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</si>
  <si>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</si>
  <si>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</si>
  <si>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</si>
  <si>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</si>
  <si>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</si>
  <si>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</si>
  <si>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</si>
  <si>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</si>
  <si>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</si>
  <si>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</si>
  <si>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</si>
  <si>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</si>
  <si>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</si>
  <si>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</si>
  <si>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</si>
  <si>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</si>
  <si>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</si>
  <si>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</si>
  <si>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</si>
  <si>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</si>
  <si>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</si>
  <si>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</si>
  <si>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</si>
  <si>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</si>
  <si>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</si>
  <si>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</si>
  <si>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</si>
  <si>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</si>
  <si>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</si>
  <si>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</si>
  <si>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</si>
  <si>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对个人和家庭的补助</t>
  </si>
  <si>
    <t>社会福利和救助</t>
  </si>
  <si>
    <t>助学金</t>
  </si>
  <si>
    <t>个人农业生产补贴</t>
  </si>
  <si>
    <t>离退休费</t>
  </si>
  <si>
    <t>其他对个人和家庭补助</t>
  </si>
  <si>
    <t>2019年楚雄州政府性基金收入表</t>
  </si>
  <si>
    <t>表二十二</t>
  </si>
  <si>
    <r>
      <rPr>
        <b/>
        <sz val="11"/>
        <rFont val="宋体"/>
        <charset val="134"/>
      </rPr>
      <t>201</t>
    </r>
    <r>
      <rPr>
        <b/>
        <sz val="11"/>
        <rFont val="宋体"/>
        <charset val="134"/>
      </rPr>
      <t>8</t>
    </r>
    <r>
      <rPr>
        <b/>
        <sz val="11"/>
        <rFont val="宋体"/>
        <charset val="134"/>
      </rPr>
      <t>年
快报数</t>
    </r>
  </si>
  <si>
    <r>
      <rPr>
        <b/>
        <sz val="11"/>
        <rFont val="宋体"/>
        <charset val="134"/>
      </rPr>
      <t>201</t>
    </r>
    <r>
      <rPr>
        <b/>
        <sz val="11"/>
        <rFont val="宋体"/>
        <charset val="134"/>
      </rPr>
      <t>9</t>
    </r>
    <r>
      <rPr>
        <b/>
        <sz val="11"/>
        <rFont val="宋体"/>
        <charset val="134"/>
      </rPr>
      <t>年</t>
    </r>
  </si>
  <si>
    <t>一、国有土地收益基金收入</t>
  </si>
  <si>
    <t>二、农业土地开发资金收入</t>
  </si>
  <si>
    <t>三、国有土地使用权出让收入</t>
  </si>
  <si>
    <t>四、彩票公益金收入</t>
  </si>
  <si>
    <t>五、小型水库移民扶助基金收入</t>
  </si>
  <si>
    <t>六、污水处理费收入</t>
  </si>
  <si>
    <t>七、彩票发行机构和彩票销售机构的业务费用</t>
  </si>
  <si>
    <t>八、其他政府性基金收入</t>
  </si>
  <si>
    <t>2019年楚雄州政府性基金支出表</t>
  </si>
  <si>
    <t xml:space="preserve">    土地储备专项债券收入安排的支出</t>
  </si>
  <si>
    <t>其他土地储备专项债券收入安排的支出</t>
  </si>
  <si>
    <t xml:space="preserve">    棚户区改造专项债券收入安排的支出</t>
  </si>
  <si>
    <t>其他棚户区改造专项债券收入安排的支出</t>
  </si>
  <si>
    <t xml:space="preserve">      棚户区改造专项债券付息支出</t>
  </si>
  <si>
    <t xml:space="preserve">      其他地方自行试点项目收益专项债券付息支出</t>
  </si>
  <si>
    <t xml:space="preserve">      其他政府性基金债务付息支出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</si>
  <si>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</si>
  <si>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</si>
  <si>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</si>
  <si>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其他地方自行试点项目收益专项债券发行费用支出</t>
  </si>
  <si>
    <t>2019年楚雄州州本级政府性基金预算收入情况表</t>
  </si>
  <si>
    <t>表二十三</t>
  </si>
  <si>
    <r>
      <rPr>
        <b/>
        <sz val="11"/>
        <rFont val="宋体"/>
        <charset val="134"/>
      </rPr>
      <t>201</t>
    </r>
    <r>
      <rPr>
        <b/>
        <sz val="11"/>
        <rFont val="宋体"/>
        <charset val="134"/>
      </rPr>
      <t>8年
快报数</t>
    </r>
  </si>
  <si>
    <r>
      <rPr>
        <b/>
        <sz val="11"/>
        <rFont val="宋体"/>
        <charset val="134"/>
      </rPr>
      <t>201</t>
    </r>
    <r>
      <rPr>
        <b/>
        <sz val="11"/>
        <rFont val="宋体"/>
        <charset val="134"/>
      </rPr>
      <t>9年</t>
    </r>
  </si>
  <si>
    <t xml:space="preserve">      国有土地使用权出让债务发行费用支出</t>
  </si>
  <si>
    <t>2019年楚雄州州本级政府性基金预算支出情况表</t>
  </si>
  <si>
    <t/>
  </si>
  <si>
    <r>
      <rPr>
        <sz val="15"/>
        <rFont val="华文中宋"/>
        <charset val="134"/>
      </rPr>
      <t>2019</t>
    </r>
    <r>
      <rPr>
        <sz val="15"/>
        <rFont val="方正小标宋简体"/>
        <charset val="134"/>
      </rPr>
      <t>年楚雄州州本级政府性基金转移支付表</t>
    </r>
  </si>
  <si>
    <t>表二十四</t>
  </si>
  <si>
    <r>
      <rPr>
        <sz val="11"/>
        <rFont val="宋体"/>
        <charset val="134"/>
      </rPr>
      <t> </t>
    </r>
    <r>
      <rPr>
        <sz val="11"/>
        <color indexed="8"/>
        <rFont val="宋体"/>
        <charset val="134"/>
      </rPr>
      <t>单位：万元</t>
    </r>
  </si>
  <si>
    <t>项    目</t>
  </si>
  <si>
    <r>
      <rPr>
        <b/>
        <sz val="11"/>
        <rFont val="宋体"/>
        <charset val="134"/>
      </rPr>
      <t>2018</t>
    </r>
    <r>
      <rPr>
        <b/>
        <sz val="12"/>
        <color indexed="8"/>
        <rFont val="宋体"/>
        <charset val="134"/>
      </rPr>
      <t>年预算数</t>
    </r>
  </si>
  <si>
    <r>
      <rPr>
        <b/>
        <sz val="11"/>
        <rFont val="宋体"/>
        <charset val="134"/>
      </rPr>
      <t>2019</t>
    </r>
    <r>
      <rPr>
        <b/>
        <sz val="12"/>
        <color indexed="8"/>
        <rFont val="宋体"/>
        <charset val="134"/>
      </rPr>
      <t>年预算数</t>
    </r>
  </si>
  <si>
    <t>比上年增长%</t>
  </si>
  <si>
    <r>
      <rPr>
        <sz val="12"/>
        <color indexed="8"/>
        <rFont val="宋体"/>
        <charset val="134"/>
      </rPr>
      <t>一、文化体育与传媒支出</t>
    </r>
  </si>
  <si>
    <r>
      <rPr>
        <sz val="12"/>
        <color indexed="8"/>
        <rFont val="宋体"/>
        <charset val="134"/>
      </rPr>
      <t>二、社会保障和就业支出</t>
    </r>
  </si>
  <si>
    <r>
      <rPr>
        <sz val="12"/>
        <color indexed="8"/>
        <rFont val="宋体"/>
        <charset val="134"/>
      </rPr>
      <t>三、节能环保支出</t>
    </r>
  </si>
  <si>
    <r>
      <rPr>
        <sz val="12"/>
        <color indexed="8"/>
        <rFont val="宋体"/>
        <charset val="134"/>
      </rPr>
      <t>四、城乡社区支出</t>
    </r>
  </si>
  <si>
    <r>
      <rPr>
        <sz val="12"/>
        <color indexed="8"/>
        <rFont val="宋体"/>
        <charset val="134"/>
      </rPr>
      <t>五、农林水支出</t>
    </r>
  </si>
  <si>
    <r>
      <rPr>
        <sz val="12"/>
        <color indexed="8"/>
        <rFont val="宋体"/>
        <charset val="134"/>
      </rPr>
      <t>六、交通运输支出</t>
    </r>
  </si>
  <si>
    <r>
      <rPr>
        <sz val="12"/>
        <color indexed="8"/>
        <rFont val="宋体"/>
        <charset val="134"/>
      </rPr>
      <t>七、资源勘探信息等支出</t>
    </r>
  </si>
  <si>
    <r>
      <rPr>
        <sz val="12"/>
        <color indexed="8"/>
        <rFont val="宋体"/>
        <charset val="134"/>
      </rPr>
      <t>八、商业服务业等支出</t>
    </r>
  </si>
  <si>
    <r>
      <rPr>
        <sz val="12"/>
        <color indexed="8"/>
        <rFont val="宋体"/>
        <charset val="134"/>
      </rPr>
      <t>九、其他支出</t>
    </r>
  </si>
  <si>
    <r>
      <rPr>
        <sz val="12"/>
        <color indexed="8"/>
        <rFont val="宋体"/>
        <charset val="134"/>
      </rPr>
      <t>十、债务付息支出</t>
    </r>
  </si>
  <si>
    <r>
      <rPr>
        <sz val="12"/>
        <color indexed="8"/>
        <rFont val="宋体"/>
        <charset val="134"/>
      </rPr>
      <t>十一、债务发行费用支出</t>
    </r>
  </si>
  <si>
    <r>
      <rPr>
        <b/>
        <sz val="12"/>
        <color indexed="8"/>
        <rFont val="宋体"/>
        <charset val="134"/>
      </rPr>
      <t>本年支出小计</t>
    </r>
  </si>
  <si>
    <t>2019年楚雄州国有资本经营预算收入表</t>
  </si>
  <si>
    <t>表二十五</t>
  </si>
  <si>
    <r>
      <rPr>
        <b/>
        <sz val="12"/>
        <rFont val="宋体"/>
        <charset val="134"/>
      </rPr>
      <t>201</t>
    </r>
    <r>
      <rPr>
        <b/>
        <sz val="12"/>
        <rFont val="宋体"/>
        <charset val="134"/>
      </rPr>
      <t>8年
快报数</t>
    </r>
  </si>
  <si>
    <r>
      <rPr>
        <b/>
        <sz val="12"/>
        <rFont val="宋体"/>
        <charset val="134"/>
      </rPr>
      <t>201</t>
    </r>
    <r>
      <rPr>
        <b/>
        <sz val="12"/>
        <rFont val="宋体"/>
        <charset val="134"/>
      </rPr>
      <t>9年</t>
    </r>
  </si>
  <si>
    <t>其他国有资本经营预算企业股利、股息收入</t>
  </si>
  <si>
    <t>2019年楚雄州国有资本经营预算支出表</t>
  </si>
  <si>
    <r>
      <rPr>
        <sz val="19"/>
        <rFont val="华文中宋"/>
        <charset val="134"/>
      </rPr>
      <t>201</t>
    </r>
    <r>
      <rPr>
        <sz val="19"/>
        <rFont val="华文中宋"/>
        <charset val="134"/>
      </rPr>
      <t>9年楚雄州州本级国有资本经营预算收支表</t>
    </r>
  </si>
  <si>
    <t>表二十六</t>
  </si>
  <si>
    <t>2019年楚雄州州本级国有资本经营支出预算表</t>
  </si>
  <si>
    <r>
      <rPr>
        <sz val="18"/>
        <rFont val="华文中宋"/>
        <charset val="134"/>
      </rPr>
      <t>201</t>
    </r>
    <r>
      <rPr>
        <sz val="18"/>
        <rFont val="华文中宋"/>
        <charset val="134"/>
      </rPr>
      <t>9</t>
    </r>
    <r>
      <rPr>
        <sz val="18"/>
        <rFont val="华文中宋"/>
        <charset val="134"/>
      </rPr>
      <t>年楚雄州社会保险基金收入预算表</t>
    </r>
  </si>
  <si>
    <t>表二十七</t>
  </si>
  <si>
    <t>2018年
决算数</t>
  </si>
  <si>
    <t>备注：基金收入不包括调剂金收入。</t>
  </si>
  <si>
    <r>
      <rPr>
        <sz val="18"/>
        <rFont val="华文中宋"/>
        <charset val="134"/>
      </rPr>
      <t>201</t>
    </r>
    <r>
      <rPr>
        <sz val="18"/>
        <rFont val="华文中宋"/>
        <charset val="134"/>
      </rPr>
      <t>9</t>
    </r>
    <r>
      <rPr>
        <sz val="18"/>
        <rFont val="华文中宋"/>
        <charset val="134"/>
      </rPr>
      <t>年楚雄州社会保险基金支出预算表</t>
    </r>
  </si>
  <si>
    <t>表二十八</t>
  </si>
  <si>
    <r>
      <rPr>
        <b/>
        <sz val="12"/>
        <rFont val="宋体"/>
        <charset val="134"/>
      </rPr>
      <t>201</t>
    </r>
    <r>
      <rPr>
        <b/>
        <sz val="12"/>
        <rFont val="宋体"/>
        <charset val="134"/>
      </rPr>
      <t>8年
决算数</t>
    </r>
  </si>
  <si>
    <t>备注：基金支出不包括调剂金支出，其中2018年1,294万元（失业保险837万元、工伤保险457万元）,2019年903万元（失业保险903万元）。</t>
  </si>
  <si>
    <r>
      <rPr>
        <sz val="18"/>
        <rFont val="华文中宋"/>
        <charset val="134"/>
      </rPr>
      <t>201</t>
    </r>
    <r>
      <rPr>
        <sz val="18"/>
        <rFont val="华文中宋"/>
        <charset val="134"/>
      </rPr>
      <t>9</t>
    </r>
    <r>
      <rPr>
        <sz val="18"/>
        <rFont val="华文中宋"/>
        <charset val="134"/>
      </rPr>
      <t>年楚雄州社会保险基金结余预算表</t>
    </r>
  </si>
  <si>
    <t>表二十九</t>
  </si>
  <si>
    <r>
      <rPr>
        <sz val="18"/>
        <rFont val="华文中宋"/>
        <charset val="134"/>
      </rPr>
      <t>201</t>
    </r>
    <r>
      <rPr>
        <sz val="18"/>
        <rFont val="华文中宋"/>
        <charset val="134"/>
      </rPr>
      <t>9</t>
    </r>
    <r>
      <rPr>
        <sz val="18"/>
        <rFont val="华文中宋"/>
        <charset val="134"/>
      </rPr>
      <t>年楚雄州州本级社会保险基金收入预算表</t>
    </r>
  </si>
  <si>
    <t>表三十</t>
  </si>
  <si>
    <t>项      目</t>
  </si>
  <si>
    <t>备注：基金收入不包括调剂金收入，其中2018年12,130万元（企业职工养老11,700万元、工伤保险420万元、生育保险10万元)，2019年672万元（工伤保险359万元、生育保险313万元）。</t>
  </si>
  <si>
    <r>
      <rPr>
        <sz val="18"/>
        <rFont val="华文中宋"/>
        <charset val="134"/>
      </rPr>
      <t>201</t>
    </r>
    <r>
      <rPr>
        <sz val="18"/>
        <rFont val="华文中宋"/>
        <charset val="134"/>
      </rPr>
      <t>9</t>
    </r>
    <r>
      <rPr>
        <sz val="18"/>
        <rFont val="华文中宋"/>
        <charset val="134"/>
      </rPr>
      <t>年楚雄州州本级社会保险基金支出预算表</t>
    </r>
  </si>
  <si>
    <t>表三十一</t>
  </si>
  <si>
    <t>备注：基金支出不包括调剂金支出，其中2018年2,654万元（失业保险2,654万元），2019年1,891万元（失业保险1,891万元）。</t>
  </si>
  <si>
    <r>
      <rPr>
        <sz val="18"/>
        <rFont val="华文中宋"/>
        <charset val="134"/>
      </rPr>
      <t>201</t>
    </r>
    <r>
      <rPr>
        <sz val="18"/>
        <rFont val="华文中宋"/>
        <charset val="134"/>
      </rPr>
      <t>9</t>
    </r>
    <r>
      <rPr>
        <sz val="18"/>
        <rFont val="华文中宋"/>
        <charset val="134"/>
      </rPr>
      <t>年楚雄州州本级社会保险基金结余预算表</t>
    </r>
  </si>
  <si>
    <t>表三十二</t>
  </si>
  <si>
    <r>
      <rPr>
        <sz val="19"/>
        <rFont val="华文中宋"/>
        <charset val="134"/>
      </rPr>
      <t>201</t>
    </r>
    <r>
      <rPr>
        <sz val="19"/>
        <rFont val="华文中宋"/>
        <charset val="134"/>
      </rPr>
      <t>8年楚雄州政府债务限额和余额情况表</t>
    </r>
  </si>
  <si>
    <t>表三十三</t>
  </si>
  <si>
    <t>项     目</t>
  </si>
  <si>
    <t>一般
债务</t>
  </si>
  <si>
    <t>一、上年末地方政府一般债务余额</t>
  </si>
  <si>
    <t>二、当年末地方政府一般债务余额限额</t>
  </si>
  <si>
    <t>三、当年地方政府一般债务转贷收入</t>
  </si>
  <si>
    <t>四、当年地方政府一般债务还本额</t>
  </si>
  <si>
    <t>五、当年末地方政府一般债务余额</t>
  </si>
  <si>
    <t>专项
债务</t>
  </si>
  <si>
    <t>一、上年末地方政府专项债务余额</t>
  </si>
  <si>
    <t>二、当年末地方政府专项债务余额限额</t>
  </si>
  <si>
    <t>三、当年地方政府专项债务转贷收入</t>
  </si>
  <si>
    <t>四、当年地方政府专项债务还本额</t>
  </si>
  <si>
    <t>五、当年末地方政府专项债务余额</t>
  </si>
  <si>
    <t>一、上年末地方政府债务余额</t>
  </si>
  <si>
    <t>二、当年末地方政府债务余额限额</t>
  </si>
  <si>
    <t>三、当年地方政府债务转贷收入</t>
  </si>
  <si>
    <t>四、当年地方政府债务还本额</t>
  </si>
  <si>
    <t>五、当年末地方政府债务余额</t>
  </si>
  <si>
    <t>2018年楚雄州州本级政府债务限额和余额情况表</t>
  </si>
  <si>
    <t>表三十四</t>
  </si>
  <si>
    <t>2018年楚雄州地方政府债务投向情况表</t>
  </si>
  <si>
    <t>表三十五</t>
  </si>
  <si>
    <t>项           目</t>
  </si>
  <si>
    <t>2017年决算数</t>
  </si>
  <si>
    <t>2018年快报数</t>
  </si>
  <si>
    <t>2018年增减变化</t>
  </si>
  <si>
    <t>一、基础设施</t>
  </si>
  <si>
    <t>1、铁路（不含城市轨道交通）</t>
  </si>
  <si>
    <t>2、公路</t>
  </si>
  <si>
    <t>3、机场</t>
  </si>
  <si>
    <t>4、市政建设</t>
  </si>
  <si>
    <t>其中：轨道交通</t>
  </si>
  <si>
    <t xml:space="preserve">         道路</t>
  </si>
  <si>
    <r>
      <rPr>
        <sz val="12"/>
        <rFont val="宋体"/>
        <charset val="134"/>
        <scheme val="minor"/>
      </rPr>
      <t xml:space="preserve"> </t>
    </r>
    <r>
      <rPr>
        <sz val="12"/>
        <rFont val="宋体"/>
        <charset val="134"/>
      </rPr>
      <t xml:space="preserve">        </t>
    </r>
    <r>
      <rPr>
        <sz val="12"/>
        <rFont val="宋体"/>
        <charset val="134"/>
      </rPr>
      <t>地下管线</t>
    </r>
  </si>
  <si>
    <t>二、土地储备</t>
  </si>
  <si>
    <t>三、保障性住房</t>
  </si>
  <si>
    <t>其中：廉租房</t>
  </si>
  <si>
    <r>
      <rPr>
        <sz val="12"/>
        <rFont val="宋体"/>
        <charset val="134"/>
        <scheme val="minor"/>
      </rPr>
      <t xml:space="preserve"> </t>
    </r>
    <r>
      <rPr>
        <sz val="12"/>
        <rFont val="宋体"/>
        <charset val="134"/>
      </rPr>
      <t xml:space="preserve">     </t>
    </r>
    <r>
      <rPr>
        <sz val="12"/>
        <rFont val="宋体"/>
        <charset val="134"/>
      </rPr>
      <t>公共租赁住房</t>
    </r>
  </si>
  <si>
    <r>
      <rPr>
        <sz val="12"/>
        <rFont val="宋体"/>
        <charset val="134"/>
        <scheme val="minor"/>
      </rPr>
      <t xml:space="preserve"> </t>
    </r>
    <r>
      <rPr>
        <sz val="12"/>
        <rFont val="宋体"/>
        <charset val="134"/>
      </rPr>
      <t xml:space="preserve">     </t>
    </r>
    <r>
      <rPr>
        <sz val="12"/>
        <rFont val="宋体"/>
        <charset val="134"/>
      </rPr>
      <t>棚户区改造</t>
    </r>
  </si>
  <si>
    <t>四、生态建设和环境保护</t>
  </si>
  <si>
    <t>五、社会事业</t>
  </si>
  <si>
    <t>六、农林水利建设</t>
  </si>
  <si>
    <t>其中：农业及农村建设</t>
  </si>
  <si>
    <r>
      <rPr>
        <sz val="12"/>
        <rFont val="宋体"/>
        <charset val="134"/>
        <scheme val="minor"/>
      </rPr>
      <t xml:space="preserve"> </t>
    </r>
    <r>
      <rPr>
        <sz val="12"/>
        <rFont val="宋体"/>
        <charset val="134"/>
      </rPr>
      <t xml:space="preserve">     </t>
    </r>
    <r>
      <rPr>
        <sz val="12"/>
        <rFont val="宋体"/>
        <charset val="134"/>
      </rPr>
      <t>水利建设</t>
    </r>
  </si>
  <si>
    <t>七、其他</t>
  </si>
  <si>
    <t>2018年楚雄州地方政府一般债务投向情况表</t>
  </si>
  <si>
    <t>表三十六</t>
  </si>
  <si>
    <t>2018年楚雄州地方政府专项债务投向情况表</t>
  </si>
  <si>
    <t>表三十七</t>
  </si>
  <si>
    <t>2018年楚雄州州本级地方政府债务投向情况表</t>
  </si>
  <si>
    <t>表三十八</t>
  </si>
  <si>
    <r>
      <rPr>
        <b/>
        <sz val="12"/>
        <rFont val="宋体"/>
        <charset val="134"/>
      </rPr>
      <t>项</t>
    </r>
    <r>
      <rPr>
        <b/>
        <sz val="12"/>
        <rFont val="Times New Roman"/>
        <charset val="134"/>
      </rPr>
      <t xml:space="preserve">           </t>
    </r>
    <r>
      <rPr>
        <b/>
        <sz val="12"/>
        <rFont val="宋体"/>
        <charset val="134"/>
      </rPr>
      <t>目</t>
    </r>
  </si>
  <si>
    <t>2018年楚雄州州本级地方政府一般债务投向情况表</t>
  </si>
  <si>
    <t>表三十九</t>
  </si>
  <si>
    <t>2018年楚雄州州本级地方政府专项债务投向情况表</t>
  </si>
  <si>
    <t>表四十</t>
  </si>
  <si>
    <t>2019年楚雄州政府债务限额和余额情况表</t>
  </si>
  <si>
    <t>表四十一</t>
  </si>
  <si>
    <t>2018年
快报数</t>
  </si>
  <si>
    <t>2019年</t>
  </si>
  <si>
    <r>
      <rPr>
        <b/>
        <sz val="11"/>
        <color indexed="8"/>
        <rFont val="宋体"/>
        <charset val="134"/>
      </rPr>
      <t>一般
债务</t>
    </r>
  </si>
  <si>
    <r>
      <rPr>
        <b/>
        <sz val="11"/>
        <color indexed="8"/>
        <rFont val="宋体"/>
        <charset val="134"/>
      </rPr>
      <t>专项
债务</t>
    </r>
  </si>
  <si>
    <r>
      <rPr>
        <b/>
        <sz val="11"/>
        <color indexed="8"/>
        <rFont val="宋体"/>
        <charset val="134"/>
      </rPr>
      <t>合计</t>
    </r>
  </si>
  <si>
    <t>2019年楚雄州州本级政府债务限额和余额情况表</t>
  </si>
  <si>
    <t>表四十二</t>
  </si>
  <si>
    <t>楚雄州2019年政府预算公开补充表</t>
  </si>
  <si>
    <r>
      <rPr>
        <sz val="16"/>
        <rFont val="宋体"/>
        <charset val="134"/>
      </rPr>
      <t>表一、楚雄州州本级</t>
    </r>
    <r>
      <rPr>
        <sz val="16"/>
        <rFont val="Times New Roman"/>
        <charset val="134"/>
      </rPr>
      <t>“</t>
    </r>
    <r>
      <rPr>
        <sz val="16"/>
        <rFont val="宋体"/>
        <charset val="134"/>
      </rPr>
      <t>三公</t>
    </r>
    <r>
      <rPr>
        <sz val="16"/>
        <rFont val="Times New Roman"/>
        <charset val="134"/>
      </rPr>
      <t>”</t>
    </r>
    <r>
      <rPr>
        <sz val="16"/>
        <rFont val="宋体"/>
        <charset val="134"/>
      </rPr>
      <t>经费预算财政拨款情况统计表</t>
    </r>
  </si>
  <si>
    <t>表二、楚雄州政府一般债务分地区限额表</t>
  </si>
  <si>
    <t>表三、楚雄州政府一般债务限额和余额情况表</t>
  </si>
  <si>
    <t>表四、楚雄州本级政府一般债务限额和余额情况表</t>
  </si>
  <si>
    <t>表五、楚雄州政府专项债务分地区限额表</t>
  </si>
  <si>
    <t>表六、楚雄州政府专项债务限额和余额情况表</t>
  </si>
  <si>
    <t>表七、楚雄州本级政府专项债务限额和余额情况表</t>
  </si>
  <si>
    <t>表八、重点工作情况解释说明汇总表</t>
  </si>
  <si>
    <t>楚雄州州本级“三公”经费预算财政拨款情况统计表</t>
  </si>
  <si>
    <t>上年预算数</t>
  </si>
  <si>
    <t>本年预算数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</si>
  <si>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</si>
  <si>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</si>
  <si>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</si>
  <si>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</si>
  <si>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</si>
  <si>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</si>
  <si>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</si>
  <si>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</si>
  <si>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二、“三公”经费预算的减少主要是厉行节约，减少行政成本开支，以及公务用车制度改革的原因。</t>
  </si>
  <si>
    <t>楚雄州政府一般债务分地区限额表</t>
  </si>
  <si>
    <t>表二                                                                  单位：万元</t>
  </si>
  <si>
    <t>地区</t>
  </si>
  <si>
    <t>2019年（本年）限额</t>
  </si>
  <si>
    <t>楚雄州</t>
  </si>
  <si>
    <t>楚雄州本级</t>
  </si>
  <si>
    <t>楚雄州政府一般债务余额情况表</t>
  </si>
  <si>
    <t>表三                                                                                              单位：万元</t>
  </si>
  <si>
    <t>2019年预算数</t>
  </si>
  <si>
    <t>2018年执行数</t>
  </si>
  <si>
    <t>一、上两年末地方政府一般债务余额实际数</t>
  </si>
  <si>
    <t>二、上一年年末地方政府一般债务限额</t>
  </si>
  <si>
    <t>三、上一年地方政府一般债券发行额（省政府转贷）</t>
  </si>
  <si>
    <t>四、上一年地方政府一般债券还本额</t>
  </si>
  <si>
    <t>五、上一年末地方政府一般债务余额预计执行数</t>
  </si>
  <si>
    <t>六、本年地方政府一般债务新增限额</t>
  </si>
  <si>
    <t>七、本年末地方政府一般债务限额</t>
  </si>
  <si>
    <t>楚雄州本级政府一般债务限额和余额情况表</t>
  </si>
  <si>
    <t>表四                                                                                               单位：万元</t>
  </si>
  <si>
    <t>四、上一年地方政府一般债券转贷额</t>
  </si>
  <si>
    <t>五、上一年地方政府一般债券还本额</t>
  </si>
  <si>
    <t>六、上一年末地方政府一般债务余额预计执行数数</t>
  </si>
  <si>
    <t>七、本年地方政府一般债务新增限额</t>
  </si>
  <si>
    <t>八、本年末地方政府一般债务限额</t>
  </si>
  <si>
    <t>楚雄州政府专项债务分地区限额表</t>
  </si>
  <si>
    <t>表五                                                                    单位：万元</t>
  </si>
  <si>
    <t>楚雄州政府专项债务余额情况表</t>
  </si>
  <si>
    <t>表六                                                                                              单位：万元</t>
  </si>
  <si>
    <t>一、上两年末地方政府专项债务余额实际数</t>
  </si>
  <si>
    <t>二、上一年年末地方政府专项债务限额</t>
  </si>
  <si>
    <t>三、上一年地方政府专项债券发行额（省政府转贷）</t>
  </si>
  <si>
    <t>四、上一年地方政府专项债券还本额</t>
  </si>
  <si>
    <t>五、上一年末地方政府专项债务余额预计执行数</t>
  </si>
  <si>
    <t>六、本年地方政府专项债务新增限额</t>
  </si>
  <si>
    <t>七、本年末地方政府专项债务限额</t>
  </si>
  <si>
    <t>楚雄州本级政府专项债务限额和余额情况表</t>
  </si>
  <si>
    <t>表七                                                                                              单位：万元</t>
  </si>
  <si>
    <t>四、上一年地方政府专项债券转贷额</t>
  </si>
  <si>
    <t>五、上一年地方政府专项债券还本额</t>
  </si>
  <si>
    <t>六、上一年末地方政府专项债务余额预计执行数数</t>
  </si>
  <si>
    <t>七、本年地方政府专项债务新增限额</t>
  </si>
  <si>
    <t>八、本年末地方政府专项债务限额</t>
  </si>
  <si>
    <t xml:space="preserve">  重点工作情况解释说明汇总表</t>
  </si>
  <si>
    <t>重点工作</t>
  </si>
  <si>
    <t>2019年工作重点及工作情况</t>
  </si>
  <si>
    <t>着力提高财政运行质量</t>
  </si>
  <si>
    <t>一是通过强化税收征管、严格执行减税降费政策、发展现代财源体系建设、向上争取等措施着力提高财政收入质量；二是优化财政资源配置，使财政支出更加向州委州政府确定的重大民生项目建设倾斜，更加向经济发展的薄弱环节倾斜，把每一笔钱都花在实处、用在“刀刃”上。加快财政支出进度，强化预算执行动态监控和考核奖惩，着力提高财政支出效益；三是合理安排年度预算、切实调整支出结构、统筹各方面财力，切实兜住“保工资、保运转、保基本民生”底线，着力压实“三保”保障责任。</t>
  </si>
  <si>
    <t>全力支持推动稳增长</t>
  </si>
  <si>
    <t>一是优化财政扶持企业资金投入方式，强化资金引导撬动作用，深化供给侧结构性改革，主动服务和融入省八大重点产业和打造世界一流“三张牌”的决策部署，支持构建“2+5+3”现代产业体系，加大力度支持“六大攻坚工程”，大力支持实体经济和民营经济发展；二是。加大对基础研究、科技研发、成果转化、创新平台等方面的支持力度，发展枢纽经济、门户经济、流动经济，加快推进数字经济、人工智能、区块链等新技术，以数字化推动一二三产业融合发展和产业智能化、网络化发展，推动全国民族特色创新创业新高地取得实质性突破；三是大力支持乡村振兴战略。加快转变农业发展方式，大力推进林业技术推广和森林资源监测、管护以及森林防灾减灾工作，大力推进村级公益事业建设和农业综合开发，扶持村集体经济发展；四是发挥投资拉动的关键作用，州级配套项目资金支持交通运输、水利、“四治三改一拆一增”、“七改三清”等基础设施建设及民生工程。</t>
  </si>
  <si>
    <t>坚决支持打好三大攻坚战</t>
  </si>
  <si>
    <t>一是规范政府举债融资机制，坚决制止违法违规融资担保行为，严禁违法违规融资担保和变相举债，加强政府债务限额管理和风险预警。做好自求平衡专项债项目储备和申报，加快发行前期准备，支持在建项目建设；规范有序推进政府和社会资本合作（PPP）项目；二是全面贯彻“六个精准”“五个一批”扶贫战略，瞄准特定贫困群众精准投入，足额安排教育、健康和就业扶贫专项资金，打好精准脱贫攻坚战；三是支持打好蓝天、碧水、净土保卫战，加快推进环保督查反馈问题整改工作；完善天然林、森林生态效益和流域生态修复横向补偿机制，加快构建环境管控的长效机制；支持建设绿色优势产业，推动绿色产品和生态服务的资产化，全面深化绿色发展的制度创新。</t>
  </si>
  <si>
    <t>突出“1133”战略投入，全力促进经济社会全面发展</t>
  </si>
  <si>
    <t>一是牢固树立“财”自觉服从服务于“政”的意识，从政治高度和全局角度出发，坚定不移推动实施“1133”战略，全力推进高质量跨越式发展取得实质性突破；二是突出对“枢纽经济”、“门户经济”“流动经济”、“数字经济”的财政投入；三是突出“绿色+”、“特色+”“互联网+”对经济支撑的财政投入；四是足额安排公共安全、司法等领域经费，突出组织保障。</t>
  </si>
  <si>
    <t>不断提升保障和改善民生水平。</t>
  </si>
  <si>
    <t>一是继续加大对学前教育、义务教育、职业教育等投入力度，实施全覆盖、多层次的教育质量提升工程；完善义务教育优质资源分配和共享机制，全面改善薄弱学校办学条件，加大对各级各类在校学生的资助力度，推进教育服务均等化；二是加大疾病预防控制、基本医疗服务、医疗困难救助、扶持中医药和民族医药发展等方面投入，巩固完善全民医保体系。推进医养结合，健全以居家为基础、社区为依托、机构为补充的多层次综合型养老服务体系；三是实施就业优先政策；四是加快推进社会保障体系建设。按照兜底线、织密网、建机制的要求，推进覆盖全民、城乡统筹、权责清晰、保障适度、可持续的多层次社会保障体系；五是继续支持实施保障性安居工程、棚户区改造和农村危房改造，建立多主体供给、多渠道保障、租购并举的住房市场体系和住房保障体系。</t>
  </si>
  <si>
    <t>加快建立现代财政制度</t>
  </si>
  <si>
    <t>一是加快财政体制和税制改革。扎实推进财政事权和支出责任划分改革，加快建立权责清晰、财力协调、区域均衡、激励增效的财政关系；深化税收制度改革，进一步完善增值税制度，健全地方税体系；二是深化预算管理制度改革。推进全口径政府预算管理，深入实施中期财政规划，进一步完善跨年度预算平衡机制；扩大基本支出定员定额管理范围，建立健全定额标准动态调整机制；深入推进项目支出标准体系建设，发挥标准对预算编制的基础性作用；坚持以公开为常态、不公开为例外，全面提高预算透明度，强化社会监督；三是全面实施预算绩效管理。按照“全方位、全过程、全覆盖”的预算绩效管理要求，完善预算绩效管理流程，扩大预算绩效管理范围，夯实项目主管单位绩效管理主体责任，加强绩效评价结果运用，持续推进预算和绩效管理一体化，建立“花钱必问效、无效必问责”的绩效管理机制‘四是强化财政监督。建立健全专项督查和日常监管相结合的财政监督机制，全面规范财政资金管理。要把财政扶贫政策和资金安排及拨付使用、预决算公开、各类违法违规举债担保、财政收入质量作为财政监督检查重点，加大对违规违纪行为的查处力度；五是加强财政法治建设。硬化预算执行约束，强化源头管控和支出管理；全面落实政府会计改革，推进资产管理与预算管理有机结合；加强政府采购管理，规范实施政府购买服务；加强财政信息化建设，促进财政管理业务流程的事前、事中和事后全过程的监督制衡；严格预算调整程序，完善人大预算联网监督系统建设；深入推进法治财政建设，全面做好财政“放管服”。</t>
  </si>
  <si>
    <t>预算绩效</t>
  </si>
  <si>
    <t>加大力度，开展项目支出绩效评价工作。每年度选择部分上年度州级预算资金安排的项目，县逐年加大力度，对项目资金开展绩效评价。2014年至2018年，共开展绩效评价项目43个，资金合计42829.63万元。其中，2014年5个项目，资金合计1,170万元；2015年10个项目，资金合计9,467.99万元；2016年10个项目，资金合计7,643.06万元；2017年8个项目，资金合计9,398.16万元；2018年10个项目，资金合计15150.42万元。</t>
  </si>
  <si>
    <t>盘活财政存量资金</t>
  </si>
  <si>
    <r>
      <rPr>
        <sz val="11"/>
        <color theme="1"/>
        <rFont val="宋体"/>
        <charset val="134"/>
      </rPr>
      <t>我州按照省厅要求，积极组织开展财政存量资金清理工作，加强了对预算单位国库集中支付结余、非税财政专户结余、其他财政专户结余和预算单位实有资金账户结余资金的清理。2018</t>
    </r>
    <r>
      <rPr>
        <sz val="11"/>
        <color theme="1"/>
        <rFont val="宋体"/>
        <charset val="134"/>
      </rPr>
      <t>年我州共消化财政存量资金</t>
    </r>
    <r>
      <rPr>
        <sz val="11"/>
        <color theme="1"/>
        <rFont val="宋体"/>
        <charset val="134"/>
      </rPr>
      <t>49.2亿</t>
    </r>
    <r>
      <rPr>
        <sz val="11"/>
        <color theme="1"/>
        <rFont val="宋体"/>
        <charset val="134"/>
      </rPr>
      <t>元。</t>
    </r>
  </si>
  <si>
    <t>税收政策宣传</t>
  </si>
  <si>
    <t>建立税收优惠政策公开机制。我州根据国家税务总局制定的相关税收优惠政府（地方无权制定）适时进行公开，公开方式采取在税务部门网站、办税大厅、电视及楚雄日报及税法宣传月等进行公开，同时，国家税务总局-税收政策栏及云南省财政厅网站-重点领域信息公开-税收政策栏都能查看税收优惠政策。</t>
  </si>
  <si>
    <t>专项资金管理</t>
  </si>
  <si>
    <t>近年来，我州州级部门预算按照“统筹兼顾、突出重点、控制规模”的原则，认真审核部门项目立项依据、使用效益、资金规模等，控制专项资金新增规模，及时撤销不符合地方政府发展战略要求或期限到期的专项资金，将部分民生专项资金纳入一般性转移支付给予保障。</t>
  </si>
</sst>
</file>

<file path=xl/styles.xml><?xml version="1.0" encoding="utf-8"?>
<styleSheet xmlns="http://schemas.openxmlformats.org/spreadsheetml/2006/main">
  <numFmts count="19">
    <numFmt numFmtId="176" formatCode="0_);\(0\)"/>
    <numFmt numFmtId="177" formatCode="_(* #,##0_);_(* \(#,##0\);_(* &quot;-&quot;_);_(@_)"/>
    <numFmt numFmtId="178" formatCode="0.0%"/>
    <numFmt numFmtId="179" formatCode="_-* #,##0.00_-;\-* #,##0.00_-;_-* &quot;-&quot;??_-;_-@_-"/>
    <numFmt numFmtId="180" formatCode="#,##0.0_ "/>
    <numFmt numFmtId="181" formatCode="_-* #,##0_-;\-* #,##0_-;_-* &quot;-&quot;_-;_-@_-"/>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82" formatCode="_ &quot;￥&quot;* #,##0.00_ ;_ &quot;￥&quot;* \-#,##0.00_ ;_ &quot;￥&quot;* \-??_ ;_ @_ "/>
    <numFmt numFmtId="183" formatCode="#,##0_ "/>
    <numFmt numFmtId="184" formatCode="#,##0.00_ "/>
    <numFmt numFmtId="185" formatCode="0.0_ "/>
    <numFmt numFmtId="186" formatCode="#,##0_ ;[Red]\-#,##0\ "/>
    <numFmt numFmtId="187" formatCode="[DBNum1][$-804]yyyy&quot;年&quot;m&quot;月&quot;;@"/>
    <numFmt numFmtId="188" formatCode="#,##0_);[Red]\(#,##0\)"/>
    <numFmt numFmtId="189" formatCode="[DBNum1][$-804]General"/>
    <numFmt numFmtId="190" formatCode="0_ "/>
  </numFmts>
  <fonts count="98">
    <font>
      <sz val="12"/>
      <name val="宋体"/>
      <charset val="134"/>
    </font>
    <font>
      <sz val="11"/>
      <color theme="1"/>
      <name val="宋体"/>
      <charset val="134"/>
      <scheme val="minor"/>
    </font>
    <font>
      <sz val="20"/>
      <name val="方正小标宋简体"/>
      <charset val="134"/>
    </font>
    <font>
      <sz val="12"/>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2"/>
      <color theme="1"/>
      <name val="宋体"/>
      <charset val="134"/>
    </font>
    <font>
      <sz val="12"/>
      <color theme="1"/>
      <name val="Times New Roman"/>
      <charset val="134"/>
    </font>
    <font>
      <sz val="11"/>
      <name val="宋体"/>
      <charset val="134"/>
    </font>
    <font>
      <sz val="11"/>
      <color theme="1"/>
      <name val="Times New Roman"/>
      <charset val="134"/>
    </font>
    <font>
      <sz val="12"/>
      <name val="Times New Roman"/>
      <charset val="134"/>
    </font>
    <font>
      <sz val="20"/>
      <color theme="1"/>
      <name val="方正小标宋简体"/>
      <charset val="134"/>
    </font>
    <font>
      <sz val="20"/>
      <color theme="1"/>
      <name val="方正小标宋_GBK"/>
      <charset val="134"/>
    </font>
    <font>
      <sz val="10"/>
      <color theme="1"/>
      <name val="宋体"/>
      <charset val="134"/>
      <scheme val="minor"/>
    </font>
    <font>
      <sz val="15"/>
      <name val="宋体"/>
      <charset val="134"/>
      <scheme val="minor"/>
    </font>
    <font>
      <b/>
      <sz val="22"/>
      <name val="宋体"/>
      <charset val="134"/>
      <scheme val="minor"/>
    </font>
    <font>
      <sz val="16"/>
      <name val="Times New Roman"/>
      <charset val="134"/>
    </font>
    <font>
      <sz val="16"/>
      <name val="宋体"/>
      <charset val="134"/>
    </font>
    <font>
      <sz val="19"/>
      <name val="宋体"/>
      <charset val="134"/>
    </font>
    <font>
      <sz val="19"/>
      <name val="华文中宋"/>
      <charset val="134"/>
    </font>
    <font>
      <sz val="12"/>
      <name val="华文中宋"/>
      <charset val="134"/>
    </font>
    <font>
      <b/>
      <sz val="12"/>
      <name val="宋体"/>
      <charset val="134"/>
    </font>
    <font>
      <b/>
      <sz val="11"/>
      <color theme="1"/>
      <name val="Times New Roman"/>
      <charset val="134"/>
    </font>
    <font>
      <sz val="12"/>
      <name val="Times New Roman"/>
      <charset val="134"/>
    </font>
    <font>
      <b/>
      <sz val="12"/>
      <name val="宋体"/>
      <charset val="134"/>
      <scheme val="minor"/>
    </font>
    <font>
      <b/>
      <sz val="12"/>
      <name val="Times New Roman"/>
      <charset val="134"/>
    </font>
    <font>
      <sz val="12"/>
      <name val="宋体"/>
      <charset val="134"/>
      <scheme val="minor"/>
    </font>
    <font>
      <b/>
      <sz val="12"/>
      <color indexed="8"/>
      <name val="Times New Roman"/>
      <charset val="134"/>
    </font>
    <font>
      <sz val="12"/>
      <color indexed="8"/>
      <name val="Times New Roman"/>
      <charset val="134"/>
    </font>
    <font>
      <b/>
      <sz val="11"/>
      <color theme="1"/>
      <name val="宋体"/>
      <charset val="134"/>
      <scheme val="minor"/>
    </font>
    <font>
      <sz val="19"/>
      <name val="仿宋_GB2312"/>
      <charset val="134"/>
    </font>
    <font>
      <sz val="14"/>
      <name val="仿宋_GB2312"/>
      <charset val="134"/>
    </font>
    <font>
      <b/>
      <sz val="12"/>
      <name val="仿宋_GB2312"/>
      <charset val="134"/>
    </font>
    <font>
      <sz val="12"/>
      <name val="仿宋_GB2312"/>
      <charset val="134"/>
    </font>
    <font>
      <sz val="18"/>
      <name val="华文中宋"/>
      <charset val="134"/>
    </font>
    <font>
      <b/>
      <sz val="12"/>
      <color theme="1"/>
      <name val="宋体"/>
      <charset val="134"/>
    </font>
    <font>
      <b/>
      <sz val="12"/>
      <color theme="1"/>
      <name val="Times New Roman"/>
      <charset val="134"/>
    </font>
    <font>
      <sz val="12"/>
      <color theme="1"/>
      <name val="宋体"/>
      <charset val="134"/>
    </font>
    <font>
      <sz val="12"/>
      <color theme="1"/>
      <name val="Times New Roman"/>
      <charset val="134"/>
    </font>
    <font>
      <sz val="19"/>
      <name val="华文中宋"/>
      <charset val="134"/>
    </font>
    <font>
      <sz val="12"/>
      <color indexed="9"/>
      <name val="宋体"/>
      <charset val="134"/>
    </font>
    <font>
      <sz val="15"/>
      <name val="华文中宋"/>
      <charset val="134"/>
    </font>
    <font>
      <sz val="11"/>
      <name val="宋体"/>
      <charset val="134"/>
    </font>
    <font>
      <b/>
      <sz val="12"/>
      <color indexed="8"/>
      <name val="宋体"/>
      <charset val="134"/>
    </font>
    <font>
      <b/>
      <sz val="11"/>
      <name val="宋体"/>
      <charset val="134"/>
    </font>
    <font>
      <sz val="11"/>
      <color theme="1"/>
      <name val="宋体"/>
      <charset val="134"/>
      <scheme val="minor"/>
    </font>
    <font>
      <sz val="11"/>
      <name val="Times New Roman"/>
      <charset val="134"/>
    </font>
    <font>
      <b/>
      <sz val="11"/>
      <name val="Times New Roman"/>
      <charset val="134"/>
    </font>
    <font>
      <sz val="11"/>
      <name val="华文中宋"/>
      <charset val="134"/>
    </font>
    <font>
      <sz val="12"/>
      <color indexed="8"/>
      <name val="宋体"/>
      <charset val="134"/>
    </font>
    <font>
      <b/>
      <sz val="9"/>
      <name val="宋体"/>
      <charset val="134"/>
    </font>
    <font>
      <sz val="9"/>
      <name val="宋体"/>
      <charset val="134"/>
    </font>
    <font>
      <sz val="12"/>
      <color rgb="FF000000"/>
      <name val="Times New Roman"/>
      <charset val="134"/>
    </font>
    <font>
      <sz val="11"/>
      <color theme="1"/>
      <name val="宋体"/>
      <charset val="134"/>
    </font>
    <font>
      <b/>
      <sz val="9"/>
      <name val="Times New Roman"/>
      <charset val="134"/>
    </font>
    <font>
      <sz val="9"/>
      <name val="Times New Roman"/>
      <charset val="134"/>
    </font>
    <font>
      <sz val="19"/>
      <color theme="1"/>
      <name val="华文中宋"/>
      <charset val="134"/>
    </font>
    <font>
      <sz val="12"/>
      <color theme="1"/>
      <name val="华文中宋"/>
      <charset val="134"/>
    </font>
    <font>
      <sz val="15"/>
      <name val="宋体"/>
      <charset val="134"/>
      <scheme val="minor"/>
    </font>
    <font>
      <sz val="9"/>
      <name val="宋体"/>
      <charset val="134"/>
      <scheme val="minor"/>
    </font>
    <font>
      <sz val="12"/>
      <color indexed="9"/>
      <name val="宋体"/>
      <charset val="134"/>
      <scheme val="minor"/>
    </font>
    <font>
      <b/>
      <sz val="22"/>
      <name val="宋体"/>
      <charset val="134"/>
      <scheme val="minor"/>
    </font>
    <font>
      <sz val="24"/>
      <name val="宋体"/>
      <charset val="134"/>
    </font>
    <font>
      <sz val="20"/>
      <name val="宋体"/>
      <charset val="134"/>
    </font>
    <font>
      <sz val="14"/>
      <name val="黑体"/>
      <charset val="134"/>
    </font>
    <font>
      <sz val="12"/>
      <name val="黑体"/>
      <charset val="134"/>
    </font>
    <font>
      <sz val="26"/>
      <name val="方正小标宋简体"/>
      <charset val="134"/>
    </font>
    <font>
      <sz val="22"/>
      <name val="华文中宋"/>
      <charset val="134"/>
    </font>
    <font>
      <sz val="30"/>
      <name val="华文中宋"/>
      <charset val="134"/>
    </font>
    <font>
      <sz val="16"/>
      <name val="黑体"/>
      <charset val="134"/>
    </font>
    <font>
      <sz val="11"/>
      <color indexed="8"/>
      <name val="宋体"/>
      <charset val="134"/>
    </font>
    <font>
      <sz val="11"/>
      <color theme="0"/>
      <name val="宋体"/>
      <charset val="0"/>
      <scheme val="minor"/>
    </font>
    <font>
      <sz val="7"/>
      <name val="Small Fonts"/>
      <charset val="134"/>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2"/>
      <color indexed="36"/>
      <name val="宋体"/>
      <charset val="134"/>
    </font>
    <font>
      <sz val="11"/>
      <color indexed="8"/>
      <name val="宋体"/>
      <charset val="134"/>
    </font>
    <font>
      <sz val="11"/>
      <color rgb="FFFA7D00"/>
      <name val="宋体"/>
      <charset val="0"/>
      <scheme val="minor"/>
    </font>
    <font>
      <b/>
      <sz val="15"/>
      <color theme="3"/>
      <name val="宋体"/>
      <charset val="134"/>
      <scheme val="minor"/>
    </font>
    <font>
      <sz val="10"/>
      <name val="MS Sans Serif"/>
      <charset val="134"/>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2"/>
      <color indexed="12"/>
      <name val="宋体"/>
      <charset val="134"/>
    </font>
    <font>
      <b/>
      <sz val="11"/>
      <color theme="1"/>
      <name val="宋体"/>
      <charset val="0"/>
      <scheme val="minor"/>
    </font>
    <font>
      <b/>
      <sz val="13"/>
      <color theme="3"/>
      <name val="宋体"/>
      <charset val="134"/>
      <scheme val="minor"/>
    </font>
    <font>
      <sz val="11"/>
      <color rgb="FF006100"/>
      <name val="宋体"/>
      <charset val="0"/>
      <scheme val="minor"/>
    </font>
    <font>
      <sz val="11"/>
      <color theme="1"/>
      <name val="宋体"/>
      <charset val="134"/>
    </font>
    <font>
      <b/>
      <sz val="11"/>
      <color indexed="8"/>
      <name val="宋体"/>
      <charset val="134"/>
    </font>
    <font>
      <sz val="15"/>
      <name val="方正小标宋简体"/>
      <charset val="134"/>
    </font>
  </fonts>
  <fills count="36">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76">
    <xf numFmtId="0" fontId="0" fillId="0" borderId="0">
      <alignment vertical="center"/>
    </xf>
    <xf numFmtId="42" fontId="46" fillId="0" borderId="0" applyFont="0" applyFill="0" applyBorder="0" applyAlignment="0" applyProtection="0">
      <alignment vertical="center"/>
    </xf>
    <xf numFmtId="0" fontId="76" fillId="28" borderId="0" applyNumberFormat="0" applyBorder="0" applyAlignment="0" applyProtection="0">
      <alignment vertical="center"/>
    </xf>
    <xf numFmtId="0" fontId="88" fillId="25" borderId="20" applyNumberFormat="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76" fillId="16" borderId="0" applyNumberFormat="0" applyBorder="0" applyAlignment="0" applyProtection="0">
      <alignment vertical="center"/>
    </xf>
    <xf numFmtId="0" fontId="79" fillId="12" borderId="0" applyNumberFormat="0" applyBorder="0" applyAlignment="0" applyProtection="0">
      <alignment vertical="center"/>
    </xf>
    <xf numFmtId="43" fontId="46" fillId="0" borderId="0" applyFont="0" applyFill="0" applyBorder="0" applyAlignment="0" applyProtection="0">
      <alignment vertical="center"/>
    </xf>
    <xf numFmtId="0" fontId="72" fillId="19" borderId="0" applyNumberFormat="0" applyBorder="0" applyAlignment="0" applyProtection="0">
      <alignment vertical="center"/>
    </xf>
    <xf numFmtId="0" fontId="9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46" fillId="24" borderId="19" applyNumberFormat="0" applyFont="0" applyAlignment="0" applyProtection="0">
      <alignment vertical="center"/>
    </xf>
    <xf numFmtId="0" fontId="72" fillId="23" borderId="0" applyNumberFormat="0" applyBorder="0" applyAlignment="0" applyProtection="0">
      <alignment vertical="center"/>
    </xf>
    <xf numFmtId="0" fontId="77"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0" fillId="0" borderId="0">
      <alignment vertical="center"/>
    </xf>
    <xf numFmtId="0" fontId="81" fillId="0" borderId="0" applyNumberFormat="0" applyFill="0" applyBorder="0" applyAlignment="0" applyProtection="0">
      <alignment vertical="center"/>
    </xf>
    <xf numFmtId="0" fontId="46" fillId="0" borderId="0">
      <alignment vertical="center"/>
    </xf>
    <xf numFmtId="0" fontId="85" fillId="0" borderId="18" applyNumberFormat="0" applyFill="0" applyAlignment="0" applyProtection="0">
      <alignment vertical="center"/>
    </xf>
    <xf numFmtId="0" fontId="93" fillId="0" borderId="18" applyNumberFormat="0" applyFill="0" applyAlignment="0" applyProtection="0">
      <alignment vertical="center"/>
    </xf>
    <xf numFmtId="0" fontId="0" fillId="0" borderId="0">
      <alignment vertical="center"/>
    </xf>
    <xf numFmtId="0" fontId="72" fillId="18" borderId="0" applyNumberFormat="0" applyBorder="0" applyAlignment="0" applyProtection="0">
      <alignment vertical="center"/>
    </xf>
    <xf numFmtId="0" fontId="77" fillId="0" borderId="22" applyNumberFormat="0" applyFill="0" applyAlignment="0" applyProtection="0">
      <alignment vertical="center"/>
    </xf>
    <xf numFmtId="0" fontId="72" fillId="22" borderId="0" applyNumberFormat="0" applyBorder="0" applyAlignment="0" applyProtection="0">
      <alignment vertical="center"/>
    </xf>
    <xf numFmtId="0" fontId="74" fillId="8" borderId="15" applyNumberFormat="0" applyAlignment="0" applyProtection="0">
      <alignment vertical="center"/>
    </xf>
    <xf numFmtId="0" fontId="89" fillId="8" borderId="20" applyNumberFormat="0" applyAlignment="0" applyProtection="0">
      <alignment vertical="center"/>
    </xf>
    <xf numFmtId="0" fontId="80" fillId="15" borderId="16" applyNumberFormat="0" applyAlignment="0" applyProtection="0">
      <alignment vertical="center"/>
    </xf>
    <xf numFmtId="0" fontId="76" fillId="35" borderId="0" applyNumberFormat="0" applyBorder="0" applyAlignment="0" applyProtection="0">
      <alignment vertical="center"/>
    </xf>
    <xf numFmtId="0" fontId="72" fillId="31" borderId="0" applyNumberFormat="0" applyBorder="0" applyAlignment="0" applyProtection="0">
      <alignment vertical="center"/>
    </xf>
    <xf numFmtId="0" fontId="84" fillId="0" borderId="17" applyNumberFormat="0" applyFill="0" applyAlignment="0" applyProtection="0">
      <alignment vertical="center"/>
    </xf>
    <xf numFmtId="0" fontId="92" fillId="0" borderId="21" applyNumberFormat="0" applyFill="0" applyAlignment="0" applyProtection="0">
      <alignment vertical="center"/>
    </xf>
    <xf numFmtId="0" fontId="94" fillId="34" borderId="0" applyNumberFormat="0" applyBorder="0" applyAlignment="0" applyProtection="0">
      <alignment vertical="center"/>
    </xf>
    <xf numFmtId="0" fontId="83" fillId="0" borderId="0">
      <alignment vertical="center"/>
    </xf>
    <xf numFmtId="0" fontId="87" fillId="21" borderId="0" applyNumberFormat="0" applyBorder="0" applyAlignment="0" applyProtection="0">
      <alignment vertical="center"/>
    </xf>
    <xf numFmtId="0" fontId="76" fillId="27" borderId="0" applyNumberFormat="0" applyBorder="0" applyAlignment="0" applyProtection="0">
      <alignment vertical="center"/>
    </xf>
    <xf numFmtId="0" fontId="72" fillId="7" borderId="0" applyNumberFormat="0" applyBorder="0" applyAlignment="0" applyProtection="0">
      <alignment vertical="center"/>
    </xf>
    <xf numFmtId="0" fontId="76" fillId="26" borderId="0" applyNumberFormat="0" applyBorder="0" applyAlignment="0" applyProtection="0">
      <alignment vertical="center"/>
    </xf>
    <xf numFmtId="0" fontId="76" fillId="14" borderId="0" applyNumberFormat="0" applyBorder="0" applyAlignment="0" applyProtection="0">
      <alignment vertical="center"/>
    </xf>
    <xf numFmtId="0" fontId="76" fillId="33" borderId="0" applyNumberFormat="0" applyBorder="0" applyAlignment="0" applyProtection="0">
      <alignment vertical="center"/>
    </xf>
    <xf numFmtId="0" fontId="76" fillId="11" borderId="0" applyNumberFormat="0" applyBorder="0" applyAlignment="0" applyProtection="0">
      <alignment vertical="center"/>
    </xf>
    <xf numFmtId="0" fontId="72" fillId="6" borderId="0" applyNumberFormat="0" applyBorder="0" applyAlignment="0" applyProtection="0">
      <alignment vertical="center"/>
    </xf>
    <xf numFmtId="0" fontId="72" fillId="30" borderId="0" applyNumberFormat="0" applyBorder="0" applyAlignment="0" applyProtection="0">
      <alignment vertical="center"/>
    </xf>
    <xf numFmtId="37" fontId="73" fillId="0" borderId="0"/>
    <xf numFmtId="0" fontId="76" fillId="32" borderId="0" applyNumberFormat="0" applyBorder="0" applyAlignment="0" applyProtection="0">
      <alignment vertical="center"/>
    </xf>
    <xf numFmtId="0" fontId="76" fillId="10" borderId="0" applyNumberFormat="0" applyBorder="0" applyAlignment="0" applyProtection="0">
      <alignment vertical="center"/>
    </xf>
    <xf numFmtId="0" fontId="72" fillId="5" borderId="0" applyNumberFormat="0" applyBorder="0" applyAlignment="0" applyProtection="0">
      <alignment vertical="center"/>
    </xf>
    <xf numFmtId="0" fontId="76" fillId="13" borderId="0" applyNumberFormat="0" applyBorder="0" applyAlignment="0" applyProtection="0">
      <alignment vertical="center"/>
    </xf>
    <xf numFmtId="0" fontId="72" fillId="17" borderId="0" applyNumberFormat="0" applyBorder="0" applyAlignment="0" applyProtection="0">
      <alignment vertical="center"/>
    </xf>
    <xf numFmtId="0" fontId="72" fillId="29" borderId="0" applyNumberFormat="0" applyBorder="0" applyAlignment="0" applyProtection="0">
      <alignment vertical="center"/>
    </xf>
    <xf numFmtId="0" fontId="0" fillId="0" borderId="0">
      <alignment vertical="center"/>
    </xf>
    <xf numFmtId="0" fontId="76" fillId="9" borderId="0" applyNumberFormat="0" applyBorder="0" applyAlignment="0" applyProtection="0">
      <alignment vertical="center"/>
    </xf>
    <xf numFmtId="0" fontId="72" fillId="20" borderId="0" applyNumberFormat="0" applyBorder="0" applyAlignment="0" applyProtection="0">
      <alignment vertical="center"/>
    </xf>
    <xf numFmtId="0" fontId="86" fillId="0" borderId="0"/>
    <xf numFmtId="0" fontId="0" fillId="0" borderId="0">
      <alignment vertical="center"/>
    </xf>
    <xf numFmtId="0" fontId="71" fillId="0" borderId="0">
      <alignment vertical="center"/>
    </xf>
    <xf numFmtId="0" fontId="71" fillId="0" borderId="0">
      <alignment vertical="center"/>
    </xf>
    <xf numFmtId="0" fontId="0" fillId="0" borderId="0">
      <alignment vertical="center"/>
    </xf>
    <xf numFmtId="0" fontId="0" fillId="0" borderId="0"/>
    <xf numFmtId="0" fontId="71" fillId="0" borderId="0">
      <alignment vertical="center"/>
    </xf>
    <xf numFmtId="0" fontId="0" fillId="0" borderId="0"/>
    <xf numFmtId="0" fontId="0" fillId="0" borderId="0"/>
    <xf numFmtId="0" fontId="0" fillId="0" borderId="0">
      <alignment vertical="center"/>
    </xf>
    <xf numFmtId="0" fontId="0" fillId="0" borderId="0">
      <alignment vertical="center"/>
    </xf>
    <xf numFmtId="0" fontId="9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6" fillId="0" borderId="0"/>
    <xf numFmtId="177" fontId="0" fillId="0" borderId="0" applyFont="0" applyFill="0" applyBorder="0" applyAlignment="0" applyProtection="0"/>
    <xf numFmtId="4" fontId="86" fillId="0" borderId="0" applyFont="0" applyFill="0" applyBorder="0" applyAlignment="0" applyProtection="0"/>
    <xf numFmtId="181" fontId="0" fillId="0" borderId="0" applyFont="0" applyFill="0" applyBorder="0" applyAlignment="0" applyProtection="0"/>
    <xf numFmtId="179" fontId="0" fillId="0" borderId="0" applyFont="0" applyFill="0" applyBorder="0" applyAlignment="0" applyProtection="0"/>
    <xf numFmtId="43" fontId="71" fillId="0" borderId="0" applyFont="0" applyFill="0" applyBorder="0" applyAlignment="0" applyProtection="0">
      <alignment vertical="center"/>
    </xf>
    <xf numFmtId="43" fontId="71" fillId="0" borderId="0" applyFont="0" applyFill="0" applyBorder="0" applyAlignment="0" applyProtection="0">
      <alignment vertical="center"/>
    </xf>
    <xf numFmtId="43" fontId="71" fillId="0" borderId="0" applyFont="0" applyFill="0" applyBorder="0" applyAlignment="0" applyProtection="0">
      <alignment vertical="center"/>
    </xf>
  </cellStyleXfs>
  <cellXfs count="321">
    <xf numFmtId="0" fontId="0" fillId="0" borderId="0" xfId="0">
      <alignment vertical="center"/>
    </xf>
    <xf numFmtId="0" fontId="1" fillId="0" borderId="0" xfId="35" applyFont="1" applyFill="1" applyBorder="1" applyAlignment="1">
      <alignment vertical="center"/>
    </xf>
    <xf numFmtId="0" fontId="2" fillId="0" borderId="0" xfId="64" applyFont="1" applyFill="1" applyBorder="1" applyAlignment="1">
      <alignment horizontal="center" vertical="center"/>
    </xf>
    <xf numFmtId="0" fontId="3" fillId="0" borderId="0" xfId="35" applyFont="1" applyFill="1" applyBorder="1" applyAlignment="1">
      <alignment vertical="center"/>
    </xf>
    <xf numFmtId="0" fontId="4" fillId="0" borderId="1" xfId="64" applyFont="1" applyFill="1" applyBorder="1" applyAlignment="1">
      <alignment horizontal="center" vertical="center"/>
    </xf>
    <xf numFmtId="0" fontId="5" fillId="0" borderId="1" xfId="35" applyFont="1" applyFill="1" applyBorder="1" applyAlignment="1">
      <alignment horizontal="center" vertical="center"/>
    </xf>
    <xf numFmtId="0" fontId="6" fillId="0" borderId="1" xfId="64" applyFont="1" applyFill="1" applyBorder="1" applyAlignment="1">
      <alignment horizontal="center" vertical="center" wrapText="1"/>
    </xf>
    <xf numFmtId="0" fontId="1" fillId="0" borderId="1" xfId="35" applyFont="1" applyFill="1" applyBorder="1" applyAlignment="1">
      <alignment horizontal="left" vertical="center" wrapText="1"/>
    </xf>
    <xf numFmtId="0" fontId="6" fillId="0" borderId="1" xfId="64" applyFont="1" applyFill="1" applyBorder="1" applyAlignment="1">
      <alignment vertical="center"/>
    </xf>
    <xf numFmtId="0" fontId="6" fillId="0" borderId="1" xfId="64" applyFont="1" applyFill="1" applyBorder="1" applyAlignment="1">
      <alignment horizontal="center" vertical="center"/>
    </xf>
    <xf numFmtId="0" fontId="1" fillId="0" borderId="1" xfId="35"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183" fontId="8" fillId="2" borderId="1" xfId="0" applyNumberFormat="1" applyFont="1" applyFill="1" applyBorder="1" applyAlignment="1">
      <alignment horizontal="right" vertical="center" wrapText="1"/>
    </xf>
    <xf numFmtId="185" fontId="1" fillId="0" borderId="0" xfId="0" applyNumberFormat="1" applyFont="1" applyFill="1" applyBorder="1" applyAlignment="1">
      <alignment vertical="center"/>
    </xf>
    <xf numFmtId="183" fontId="8" fillId="2" borderId="1" xfId="0" applyNumberFormat="1" applyFont="1" applyFill="1" applyBorder="1" applyAlignment="1">
      <alignment horizontal="right" vertical="center"/>
    </xf>
    <xf numFmtId="0" fontId="9" fillId="0" borderId="1" xfId="0" applyFont="1" applyFill="1" applyBorder="1" applyAlignment="1">
      <alignment horizontal="center" vertical="center"/>
    </xf>
    <xf numFmtId="183" fontId="8" fillId="2" borderId="1" xfId="0" applyNumberFormat="1" applyFont="1" applyFill="1" applyBorder="1" applyAlignment="1">
      <alignment horizontal="center" vertical="center" wrapText="1"/>
    </xf>
    <xf numFmtId="183" fontId="10"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184" fontId="11" fillId="0" borderId="1" xfId="0" applyNumberFormat="1" applyFont="1" applyFill="1" applyBorder="1" applyAlignment="1">
      <alignment horizontal="right" vertical="center" wrapText="1"/>
    </xf>
    <xf numFmtId="184" fontId="11" fillId="0" borderId="1" xfId="0" applyNumberFormat="1" applyFont="1" applyFill="1" applyBorder="1" applyAlignment="1">
      <alignment horizontal="right" vertical="center"/>
    </xf>
    <xf numFmtId="183" fontId="8" fillId="0" borderId="1" xfId="0" applyNumberFormat="1" applyFont="1" applyFill="1" applyBorder="1" applyAlignment="1">
      <alignment horizontal="center" vertical="center" wrapText="1"/>
    </xf>
    <xf numFmtId="183" fontId="8" fillId="0" borderId="1" xfId="0" applyNumberFormat="1" applyFont="1" applyFill="1" applyBorder="1" applyAlignment="1">
      <alignment horizontal="center" vertical="center"/>
    </xf>
    <xf numFmtId="0" fontId="1" fillId="0" borderId="0" xfId="0" applyFont="1" applyFill="1" applyBorder="1" applyAlignment="1"/>
    <xf numFmtId="0" fontId="1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xf>
    <xf numFmtId="184" fontId="11" fillId="0" borderId="1" xfId="0" applyNumberFormat="1" applyFont="1" applyBorder="1" applyAlignment="1">
      <alignment horizontal="right" vertical="center" wrapText="1"/>
    </xf>
    <xf numFmtId="10" fontId="11" fillId="0" borderId="1" xfId="0" applyNumberFormat="1" applyFont="1" applyBorder="1" applyAlignment="1">
      <alignment horizontal="right" vertical="center" wrapText="1"/>
    </xf>
    <xf numFmtId="0" fontId="3" fillId="0" borderId="1" xfId="0" applyFont="1" applyFill="1" applyBorder="1" applyAlignment="1"/>
    <xf numFmtId="0" fontId="6" fillId="0" borderId="0" xfId="0" applyFont="1" applyFill="1" applyBorder="1" applyAlignment="1">
      <alignment horizontal="left" vertical="top" wrapText="1"/>
    </xf>
    <xf numFmtId="0" fontId="15" fillId="0" borderId="0" xfId="0" applyFont="1" applyAlignment="1">
      <alignment vertical="center"/>
    </xf>
    <xf numFmtId="0" fontId="6" fillId="0" borderId="0" xfId="0" applyFont="1" applyAlignment="1">
      <alignment vertical="center"/>
    </xf>
    <xf numFmtId="0" fontId="16" fillId="0" borderId="0" xfId="0" applyFont="1" applyAlignment="1">
      <alignment horizontal="center" vertical="center"/>
    </xf>
    <xf numFmtId="0" fontId="17" fillId="0" borderId="0" xfId="10" applyFont="1" applyFill="1" applyAlignment="1" applyProtection="1">
      <alignment horizontal="left" vertical="center"/>
    </xf>
    <xf numFmtId="0" fontId="18" fillId="0" borderId="0" xfId="10" applyFont="1" applyFill="1" applyAlignment="1" applyProtection="1">
      <alignment horizontal="left" vertical="center"/>
    </xf>
    <xf numFmtId="0" fontId="19" fillId="0" borderId="0" xfId="64" applyFont="1" applyFill="1">
      <alignment vertical="center"/>
    </xf>
    <xf numFmtId="0" fontId="0" fillId="0" borderId="0" xfId="64" applyFont="1" applyFill="1">
      <alignment vertical="center"/>
    </xf>
    <xf numFmtId="183" fontId="0" fillId="0" borderId="0" xfId="0" applyNumberFormat="1" applyFill="1" applyAlignment="1">
      <alignment wrapText="1"/>
    </xf>
    <xf numFmtId="0" fontId="0" fillId="0" borderId="0" xfId="64" applyFill="1">
      <alignment vertical="center"/>
    </xf>
    <xf numFmtId="186" fontId="0" fillId="0" borderId="0" xfId="64" applyNumberFormat="1" applyFill="1">
      <alignment vertical="center"/>
    </xf>
    <xf numFmtId="0" fontId="20" fillId="0" borderId="0" xfId="64" applyFont="1" applyFill="1" applyAlignment="1">
      <alignment horizontal="center" vertical="center"/>
    </xf>
    <xf numFmtId="0" fontId="21" fillId="0" borderId="0" xfId="64" applyFont="1" applyFill="1" applyAlignment="1">
      <alignment horizontal="center" vertical="center"/>
    </xf>
    <xf numFmtId="186" fontId="0" fillId="0" borderId="0" xfId="64" applyNumberFormat="1" applyFill="1" applyBorder="1" applyAlignment="1">
      <alignment horizontal="right" vertical="center"/>
    </xf>
    <xf numFmtId="183" fontId="22" fillId="0" borderId="5" xfId="0" applyNumberFormat="1" applyFont="1" applyFill="1" applyBorder="1" applyAlignment="1">
      <alignment horizontal="center" vertical="center" wrapText="1"/>
    </xf>
    <xf numFmtId="183" fontId="22" fillId="0" borderId="6" xfId="0" applyNumberFormat="1" applyFont="1" applyFill="1" applyBorder="1" applyAlignment="1">
      <alignment horizontal="center" vertical="center" wrapText="1"/>
    </xf>
    <xf numFmtId="183" fontId="22" fillId="0" borderId="1" xfId="0" applyNumberFormat="1" applyFont="1" applyFill="1" applyBorder="1" applyAlignment="1">
      <alignment horizontal="center" vertical="center" wrapText="1"/>
    </xf>
    <xf numFmtId="183" fontId="22" fillId="0" borderId="7" xfId="0" applyNumberFormat="1" applyFont="1" applyFill="1" applyBorder="1" applyAlignment="1">
      <alignment horizontal="center" vertical="center" wrapText="1"/>
    </xf>
    <xf numFmtId="183" fontId="22" fillId="0" borderId="8" xfId="0" applyNumberFormat="1"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1" xfId="56" applyNumberFormat="1" applyFont="1" applyFill="1" applyBorder="1" applyAlignment="1">
      <alignment horizontal="left" vertical="center" wrapText="1"/>
    </xf>
    <xf numFmtId="3" fontId="24" fillId="0" borderId="1" xfId="0" applyNumberFormat="1" applyFont="1" applyFill="1" applyBorder="1" applyAlignment="1">
      <alignment horizontal="right" vertical="center"/>
    </xf>
    <xf numFmtId="178" fontId="24" fillId="0" borderId="1" xfId="11" applyNumberFormat="1" applyFont="1" applyFill="1" applyBorder="1">
      <alignment vertical="center"/>
    </xf>
    <xf numFmtId="0" fontId="23"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0" fillId="0" borderId="0" xfId="64" applyFill="1" applyAlignment="1">
      <alignment horizontal="center" vertical="center"/>
    </xf>
    <xf numFmtId="183" fontId="24" fillId="0" borderId="1" xfId="0" applyNumberFormat="1" applyFont="1" applyFill="1" applyBorder="1" applyAlignment="1">
      <alignment horizontal="right" vertical="center"/>
    </xf>
    <xf numFmtId="0" fontId="0" fillId="0" borderId="1" xfId="56" applyNumberFormat="1" applyFont="1" applyFill="1" applyBorder="1" applyAlignment="1">
      <alignment horizontal="left" vertical="center" wrapText="1"/>
    </xf>
    <xf numFmtId="0" fontId="25" fillId="0" borderId="10" xfId="63" applyFont="1" applyFill="1" applyBorder="1" applyAlignment="1" applyProtection="1">
      <alignment horizontal="center" vertical="center" wrapText="1"/>
      <protection locked="0"/>
    </xf>
    <xf numFmtId="0" fontId="25" fillId="0" borderId="1" xfId="63" applyFont="1" applyFill="1" applyBorder="1" applyAlignment="1" applyProtection="1">
      <alignment horizontal="center" vertical="center" wrapText="1"/>
      <protection locked="0"/>
    </xf>
    <xf numFmtId="0" fontId="25" fillId="0" borderId="1" xfId="56" applyNumberFormat="1" applyFont="1" applyFill="1" applyBorder="1" applyAlignment="1">
      <alignment horizontal="left" vertical="center" wrapText="1"/>
    </xf>
    <xf numFmtId="183" fontId="26" fillId="0" borderId="1" xfId="0" applyNumberFormat="1" applyFont="1" applyFill="1" applyBorder="1" applyAlignment="1">
      <alignment vertical="center"/>
    </xf>
    <xf numFmtId="183" fontId="26" fillId="0" borderId="1" xfId="63" applyNumberFormat="1" applyFont="1" applyFill="1" applyBorder="1" applyAlignment="1" applyProtection="1">
      <alignment vertical="center" wrapText="1"/>
      <protection locked="0"/>
    </xf>
    <xf numFmtId="0" fontId="27" fillId="0" borderId="1" xfId="56" applyNumberFormat="1" applyFont="1" applyFill="1" applyBorder="1" applyAlignment="1">
      <alignment horizontal="left" vertical="center" wrapText="1" indent="1"/>
    </xf>
    <xf numFmtId="183" fontId="24" fillId="0" borderId="1" xfId="0" applyNumberFormat="1" applyFont="1" applyFill="1" applyBorder="1" applyAlignment="1">
      <alignment vertical="center"/>
    </xf>
    <xf numFmtId="183" fontId="24" fillId="0" borderId="1" xfId="63" applyNumberFormat="1" applyFont="1" applyFill="1" applyBorder="1" applyAlignment="1" applyProtection="1">
      <alignment vertical="center" wrapText="1"/>
      <protection locked="0"/>
    </xf>
    <xf numFmtId="0" fontId="27" fillId="0" borderId="1" xfId="56" applyNumberFormat="1" applyFont="1" applyFill="1" applyBorder="1" applyAlignment="1">
      <alignment vertical="center" wrapText="1"/>
    </xf>
    <xf numFmtId="0" fontId="25" fillId="0" borderId="1" xfId="56" applyNumberFormat="1" applyFont="1" applyFill="1" applyBorder="1" applyAlignment="1">
      <alignment horizontal="center" vertical="center" wrapText="1"/>
    </xf>
    <xf numFmtId="0" fontId="26" fillId="0" borderId="10" xfId="63" applyFont="1" applyFill="1" applyBorder="1" applyAlignment="1" applyProtection="1">
      <alignment horizontal="center" vertical="center" wrapText="1"/>
      <protection locked="0"/>
    </xf>
    <xf numFmtId="183" fontId="28" fillId="0" borderId="1" xfId="75" applyNumberFormat="1" applyFont="1" applyFill="1" applyBorder="1" applyAlignment="1">
      <alignment horizontal="right" vertical="center"/>
    </xf>
    <xf numFmtId="183" fontId="29" fillId="0" borderId="1" xfId="75" applyNumberFormat="1" applyFont="1" applyFill="1" applyBorder="1" applyAlignment="1">
      <alignment horizontal="right" vertical="center"/>
    </xf>
    <xf numFmtId="0" fontId="30" fillId="0" borderId="3" xfId="0" applyFont="1" applyFill="1" applyBorder="1" applyAlignment="1">
      <alignment horizontal="center" vertical="center" wrapText="1"/>
    </xf>
    <xf numFmtId="0" fontId="27" fillId="0" borderId="1" xfId="56" applyNumberFormat="1" applyFont="1" applyFill="1" applyBorder="1" applyAlignment="1">
      <alignment horizontal="left" vertical="center" wrapText="1"/>
    </xf>
    <xf numFmtId="183" fontId="29" fillId="0" borderId="1" xfId="74" applyNumberFormat="1" applyFont="1" applyFill="1" applyBorder="1">
      <alignment vertical="center"/>
    </xf>
    <xf numFmtId="183" fontId="29" fillId="0" borderId="1" xfId="73" applyNumberFormat="1" applyFont="1" applyFill="1" applyBorder="1">
      <alignment vertical="center"/>
    </xf>
    <xf numFmtId="0" fontId="30" fillId="0" borderId="9" xfId="0" applyFont="1" applyFill="1" applyBorder="1" applyAlignment="1">
      <alignment horizontal="center" vertical="center"/>
    </xf>
    <xf numFmtId="0" fontId="30" fillId="0" borderId="4" xfId="0" applyFont="1" applyFill="1" applyBorder="1" applyAlignment="1">
      <alignment horizontal="center" vertical="center"/>
    </xf>
    <xf numFmtId="183" fontId="29" fillId="0" borderId="1" xfId="57" applyNumberFormat="1" applyFont="1" applyFill="1" applyBorder="1">
      <alignment vertical="center"/>
    </xf>
    <xf numFmtId="0" fontId="30" fillId="0" borderId="9"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1" fillId="0" borderId="0" xfId="59" applyFont="1" applyFill="1">
      <alignment vertical="center"/>
    </xf>
    <xf numFmtId="0" fontId="32" fillId="0" borderId="0" xfId="59" applyFont="1" applyFill="1">
      <alignment vertical="center"/>
    </xf>
    <xf numFmtId="0" fontId="33" fillId="0" borderId="0" xfId="59" applyFont="1" applyFill="1">
      <alignment vertical="center"/>
    </xf>
    <xf numFmtId="0" fontId="34" fillId="0" borderId="0" xfId="59" applyFont="1" applyFill="1">
      <alignment vertical="center"/>
    </xf>
    <xf numFmtId="0" fontId="35" fillId="0" borderId="0" xfId="59" applyFont="1" applyFill="1" applyAlignment="1">
      <alignment horizontal="center" vertical="center"/>
    </xf>
    <xf numFmtId="0" fontId="21" fillId="0" borderId="0" xfId="59" applyFont="1" applyFill="1" applyAlignment="1">
      <alignment horizontal="center" vertical="center"/>
    </xf>
    <xf numFmtId="186" fontId="0" fillId="0" borderId="0" xfId="59" applyNumberFormat="1" applyFont="1" applyFill="1" applyAlignment="1">
      <alignment vertical="center"/>
    </xf>
    <xf numFmtId="186" fontId="0" fillId="0" borderId="2" xfId="59" applyNumberFormat="1" applyFont="1" applyFill="1" applyBorder="1" applyAlignment="1">
      <alignment vertical="center"/>
    </xf>
    <xf numFmtId="186" fontId="0" fillId="0" borderId="2" xfId="59" applyNumberFormat="1" applyFont="1" applyFill="1" applyBorder="1" applyAlignment="1">
      <alignment horizontal="right" vertical="center"/>
    </xf>
    <xf numFmtId="182" fontId="36" fillId="0" borderId="1" xfId="56" applyNumberFormat="1" applyFont="1" applyFill="1" applyBorder="1" applyAlignment="1">
      <alignment horizontal="left" vertical="center" wrapText="1"/>
    </xf>
    <xf numFmtId="186" fontId="37" fillId="0" borderId="1" xfId="64" applyNumberFormat="1" applyFont="1" applyFill="1" applyBorder="1">
      <alignment vertical="center"/>
    </xf>
    <xf numFmtId="178" fontId="37" fillId="0" borderId="1" xfId="11" applyNumberFormat="1" applyFont="1" applyFill="1" applyBorder="1">
      <alignment vertical="center"/>
    </xf>
    <xf numFmtId="182" fontId="38" fillId="0" borderId="1" xfId="56" applyNumberFormat="1" applyFont="1" applyFill="1" applyBorder="1" applyAlignment="1">
      <alignment horizontal="left" vertical="center" wrapText="1" indent="1"/>
    </xf>
    <xf numFmtId="186" fontId="39" fillId="0" borderId="1" xfId="64" applyNumberFormat="1" applyFont="1" applyFill="1" applyBorder="1">
      <alignment vertical="center"/>
    </xf>
    <xf numFmtId="178" fontId="39" fillId="0" borderId="1" xfId="11" applyNumberFormat="1" applyFont="1" applyFill="1" applyBorder="1">
      <alignment vertical="center"/>
    </xf>
    <xf numFmtId="182" fontId="36" fillId="0" borderId="1" xfId="56" applyNumberFormat="1" applyFont="1" applyFill="1" applyBorder="1" applyAlignment="1">
      <alignment horizontal="center" vertical="center" wrapText="1"/>
    </xf>
    <xf numFmtId="0" fontId="38"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ill="1" applyBorder="1" applyAlignment="1">
      <alignment vertical="center"/>
    </xf>
    <xf numFmtId="0" fontId="34" fillId="0" borderId="0" xfId="59" applyFont="1" applyFill="1" applyAlignment="1">
      <alignment horizontal="center" vertical="center"/>
    </xf>
    <xf numFmtId="0" fontId="38" fillId="0" borderId="11" xfId="0" applyFont="1" applyFill="1" applyBorder="1" applyAlignment="1">
      <alignment horizontal="left" vertical="center" wrapText="1"/>
    </xf>
    <xf numFmtId="183" fontId="39" fillId="0" borderId="1" xfId="59" applyNumberFormat="1" applyFont="1" applyFill="1" applyBorder="1">
      <alignment vertical="center"/>
    </xf>
    <xf numFmtId="0" fontId="39" fillId="0" borderId="1" xfId="59" applyFont="1" applyFill="1" applyBorder="1">
      <alignment vertical="center"/>
    </xf>
    <xf numFmtId="0" fontId="0" fillId="0" borderId="1" xfId="64" applyFont="1" applyFill="1" applyBorder="1" applyAlignment="1">
      <alignment horizontal="left" vertical="center" indent="1"/>
    </xf>
    <xf numFmtId="186" fontId="24" fillId="0" borderId="1" xfId="64" applyNumberFormat="1" applyFont="1" applyFill="1" applyBorder="1" applyAlignment="1">
      <alignment horizontal="right" vertical="center"/>
    </xf>
    <xf numFmtId="0" fontId="0" fillId="0" borderId="1" xfId="64" applyFont="1" applyFill="1" applyBorder="1" applyAlignment="1">
      <alignment horizontal="left" vertical="center"/>
    </xf>
    <xf numFmtId="0" fontId="0" fillId="0" borderId="1" xfId="64" applyFont="1" applyFill="1" applyBorder="1" applyAlignment="1">
      <alignment horizontal="center" vertical="center"/>
    </xf>
    <xf numFmtId="0" fontId="22" fillId="0" borderId="1" xfId="64" applyFont="1" applyFill="1" applyBorder="1" applyAlignment="1">
      <alignment horizontal="center" vertical="center"/>
    </xf>
    <xf numFmtId="186" fontId="26" fillId="0" borderId="1" xfId="64" applyNumberFormat="1" applyFont="1" applyFill="1" applyBorder="1">
      <alignment vertical="center"/>
    </xf>
    <xf numFmtId="186" fontId="24" fillId="0" borderId="1" xfId="64" applyNumberFormat="1" applyFont="1" applyFill="1" applyBorder="1">
      <alignment vertical="center"/>
    </xf>
    <xf numFmtId="183" fontId="24" fillId="0" borderId="1" xfId="11" applyNumberFormat="1" applyFont="1" applyFill="1" applyBorder="1" applyAlignment="1" applyProtection="1">
      <alignment horizontal="right" vertical="center"/>
    </xf>
    <xf numFmtId="0" fontId="22" fillId="0" borderId="1" xfId="64" applyFont="1" applyFill="1" applyBorder="1" applyAlignment="1">
      <alignment vertical="center"/>
    </xf>
    <xf numFmtId="0" fontId="40" fillId="0" borderId="0" xfId="64" applyFont="1" applyFill="1" applyBorder="1" applyAlignment="1">
      <alignment horizontal="center" vertical="center"/>
    </xf>
    <xf numFmtId="0" fontId="20" fillId="0" borderId="0" xfId="64" applyFont="1" applyFill="1" applyBorder="1" applyAlignment="1">
      <alignment horizontal="center" vertical="center"/>
    </xf>
    <xf numFmtId="0" fontId="22" fillId="0" borderId="0" xfId="64" applyFont="1" applyFill="1" applyBorder="1" applyAlignment="1">
      <alignment horizontal="center" vertical="center"/>
    </xf>
    <xf numFmtId="0" fontId="22" fillId="0" borderId="0" xfId="64" applyFont="1" applyFill="1" applyBorder="1" applyAlignment="1">
      <alignment vertical="center"/>
    </xf>
    <xf numFmtId="186" fontId="0" fillId="0" borderId="0" xfId="64" applyNumberFormat="1" applyFont="1" applyFill="1" applyBorder="1" applyAlignment="1">
      <alignment horizontal="right" vertical="center"/>
    </xf>
    <xf numFmtId="0" fontId="40" fillId="0" borderId="0" xfId="64" applyFont="1" applyFill="1" applyAlignment="1">
      <alignment horizontal="center" vertical="center"/>
    </xf>
    <xf numFmtId="0" fontId="41" fillId="0" borderId="0" xfId="64" applyFont="1" applyFill="1">
      <alignment vertical="center"/>
    </xf>
    <xf numFmtId="186" fontId="0" fillId="0" borderId="0" xfId="64" applyNumberFormat="1" applyFont="1" applyFill="1" applyAlignment="1">
      <alignment horizontal="right" vertical="center"/>
    </xf>
    <xf numFmtId="0" fontId="0" fillId="0" borderId="0" xfId="0" applyFill="1">
      <alignment vertical="center"/>
    </xf>
    <xf numFmtId="0" fontId="42" fillId="0" borderId="0" xfId="64" applyFont="1" applyFill="1" applyAlignment="1">
      <alignment horizontal="center" vertical="center"/>
    </xf>
    <xf numFmtId="186" fontId="43" fillId="0" borderId="0" xfId="59" applyNumberFormat="1" applyFont="1" applyFill="1" applyAlignment="1">
      <alignment vertical="center"/>
    </xf>
    <xf numFmtId="0" fontId="39" fillId="0" borderId="0" xfId="0" applyFont="1" applyFill="1" applyBorder="1" applyAlignment="1">
      <alignment vertical="center"/>
    </xf>
    <xf numFmtId="186" fontId="43" fillId="0" borderId="0" xfId="59" applyNumberFormat="1" applyFont="1" applyFill="1" applyAlignment="1">
      <alignment horizontal="center" vertical="center"/>
    </xf>
    <xf numFmtId="183" fontId="44" fillId="0" borderId="1" xfId="0" applyNumberFormat="1" applyFont="1" applyFill="1" applyBorder="1" applyAlignment="1">
      <alignment horizontal="center" vertical="center" wrapText="1"/>
    </xf>
    <xf numFmtId="183" fontId="45" fillId="0" borderId="1" xfId="0" applyNumberFormat="1" applyFont="1" applyFill="1" applyBorder="1" applyAlignment="1">
      <alignment horizontal="center" vertical="center" wrapText="1"/>
    </xf>
    <xf numFmtId="0" fontId="0" fillId="0" borderId="1" xfId="64" applyFont="1" applyFill="1" applyBorder="1" applyAlignment="1">
      <alignment vertical="center"/>
    </xf>
    <xf numFmtId="184" fontId="24" fillId="0" borderId="1" xfId="11" applyNumberFormat="1" applyFont="1" applyFill="1" applyBorder="1" applyAlignment="1" applyProtection="1">
      <alignment horizontal="right" vertical="center"/>
    </xf>
    <xf numFmtId="178" fontId="26" fillId="0" borderId="1" xfId="11" applyNumberFormat="1" applyFont="1" applyFill="1" applyBorder="1">
      <alignment vertical="center"/>
    </xf>
    <xf numFmtId="184" fontId="26" fillId="0" borderId="1" xfId="11" applyNumberFormat="1" applyFont="1" applyFill="1" applyBorder="1" applyAlignment="1" applyProtection="1">
      <alignment horizontal="right" vertical="center"/>
    </xf>
    <xf numFmtId="186" fontId="43" fillId="0" borderId="0" xfId="59" applyNumberFormat="1" applyFont="1" applyFill="1" applyAlignment="1">
      <alignment horizontal="right" vertical="center"/>
    </xf>
    <xf numFmtId="49" fontId="46" fillId="0" borderId="1" xfId="20" applyNumberFormat="1" applyFont="1" applyFill="1" applyBorder="1" applyAlignment="1">
      <alignment horizontal="left" vertical="center" indent="2"/>
    </xf>
    <xf numFmtId="186" fontId="47" fillId="0" borderId="1" xfId="64" applyNumberFormat="1" applyFont="1" applyFill="1" applyBorder="1" applyAlignment="1">
      <alignment horizontal="right" vertical="center"/>
    </xf>
    <xf numFmtId="178" fontId="47" fillId="0" borderId="1" xfId="11" applyNumberFormat="1" applyFont="1" applyFill="1" applyBorder="1">
      <alignment vertical="center"/>
    </xf>
    <xf numFmtId="49" fontId="30" fillId="0" borderId="1" xfId="20" applyNumberFormat="1" applyFont="1" applyFill="1" applyBorder="1" applyAlignment="1">
      <alignment horizontal="left" vertical="center"/>
    </xf>
    <xf numFmtId="186" fontId="48" fillId="0" borderId="1" xfId="64" applyNumberFormat="1" applyFont="1" applyFill="1" applyBorder="1" applyAlignment="1">
      <alignment horizontal="right" vertical="center"/>
    </xf>
    <xf numFmtId="178" fontId="48" fillId="0" borderId="1" xfId="11" applyNumberFormat="1" applyFont="1" applyFill="1" applyBorder="1">
      <alignment vertical="center"/>
    </xf>
    <xf numFmtId="49" fontId="46" fillId="0" borderId="1" xfId="20" applyNumberFormat="1" applyFont="1" applyFill="1" applyBorder="1" applyAlignment="1">
      <alignment horizontal="left" vertical="center"/>
    </xf>
    <xf numFmtId="49" fontId="30" fillId="0" borderId="1" xfId="20" applyNumberFormat="1" applyFont="1" applyFill="1" applyBorder="1">
      <alignment vertical="center"/>
    </xf>
    <xf numFmtId="49" fontId="46" fillId="0" borderId="1" xfId="20" applyNumberFormat="1" applyFont="1" applyFill="1" applyBorder="1">
      <alignment vertical="center"/>
    </xf>
    <xf numFmtId="0" fontId="45" fillId="0" borderId="1" xfId="64" applyFont="1" applyFill="1" applyBorder="1" applyAlignment="1">
      <alignment horizontal="center" vertical="center"/>
    </xf>
    <xf numFmtId="186" fontId="48" fillId="0" borderId="1" xfId="64" applyNumberFormat="1" applyFont="1" applyFill="1" applyBorder="1">
      <alignment vertical="center"/>
    </xf>
    <xf numFmtId="0" fontId="43" fillId="0" borderId="1" xfId="64" applyFont="1" applyFill="1" applyBorder="1" applyAlignment="1">
      <alignment horizontal="left" vertical="center"/>
    </xf>
    <xf numFmtId="186" fontId="47" fillId="0" borderId="1" xfId="64" applyNumberFormat="1" applyFont="1" applyFill="1" applyBorder="1">
      <alignment vertical="center"/>
    </xf>
    <xf numFmtId="0" fontId="22" fillId="0" borderId="0" xfId="64" applyFont="1" applyFill="1">
      <alignment vertical="center"/>
    </xf>
    <xf numFmtId="183" fontId="0" fillId="0" borderId="0" xfId="0" applyNumberFormat="1" applyFont="1" applyFill="1" applyAlignment="1">
      <alignment horizontal="center" wrapText="1"/>
    </xf>
    <xf numFmtId="180" fontId="45" fillId="0" borderId="1" xfId="0" applyNumberFormat="1" applyFont="1" applyFill="1" applyBorder="1" applyAlignment="1">
      <alignment horizontal="center" vertical="center" wrapText="1"/>
    </xf>
    <xf numFmtId="0" fontId="0" fillId="0" borderId="12" xfId="0" applyFont="1" applyBorder="1" applyAlignment="1" applyProtection="1">
      <alignment horizontal="center"/>
    </xf>
    <xf numFmtId="0" fontId="45" fillId="0" borderId="1" xfId="64" applyFont="1" applyFill="1" applyBorder="1" applyAlignment="1">
      <alignment horizontal="left" vertical="center"/>
    </xf>
    <xf numFmtId="183" fontId="48" fillId="0" borderId="1" xfId="11" applyNumberFormat="1" applyFont="1" applyFill="1" applyBorder="1" applyAlignment="1" applyProtection="1">
      <alignment horizontal="right" vertical="center"/>
    </xf>
    <xf numFmtId="0" fontId="43" fillId="0" borderId="1" xfId="64" applyFont="1" applyFill="1" applyBorder="1" applyAlignment="1">
      <alignment horizontal="left" vertical="center" indent="1"/>
    </xf>
    <xf numFmtId="183" fontId="47" fillId="0" borderId="1" xfId="11" applyNumberFormat="1" applyFont="1" applyFill="1" applyBorder="1" applyAlignment="1" applyProtection="1">
      <alignment horizontal="right" vertical="center"/>
    </xf>
    <xf numFmtId="0" fontId="45" fillId="0" borderId="1" xfId="64" applyFont="1" applyFill="1" applyBorder="1" applyAlignment="1">
      <alignment vertical="center"/>
    </xf>
    <xf numFmtId="0" fontId="49" fillId="0" borderId="0" xfId="64" applyFont="1" applyFill="1" applyAlignment="1">
      <alignment horizontal="center" vertical="center"/>
    </xf>
    <xf numFmtId="0" fontId="20" fillId="0" borderId="0" xfId="64" applyFont="1" applyFill="1" applyAlignment="1">
      <alignment horizontal="center" vertical="center" wrapText="1"/>
    </xf>
    <xf numFmtId="0" fontId="28" fillId="0" borderId="12" xfId="0" applyFont="1" applyFill="1" applyBorder="1" applyAlignment="1" applyProtection="1">
      <alignment horizontal="center" vertical="center" wrapText="1" readingOrder="1"/>
      <protection locked="0"/>
    </xf>
    <xf numFmtId="184" fontId="28" fillId="0" borderId="12" xfId="0" applyNumberFormat="1" applyFont="1" applyFill="1" applyBorder="1" applyAlignment="1" applyProtection="1">
      <alignment horizontal="right" vertical="center" wrapText="1" readingOrder="1"/>
      <protection locked="0"/>
    </xf>
    <xf numFmtId="0" fontId="28" fillId="0" borderId="12" xfId="0" applyFont="1" applyFill="1" applyBorder="1" applyAlignment="1" applyProtection="1">
      <alignment horizontal="left" vertical="center" wrapText="1" readingOrder="1"/>
      <protection locked="0"/>
    </xf>
    <xf numFmtId="0" fontId="50" fillId="0" borderId="12" xfId="0" applyFont="1" applyFill="1" applyBorder="1" applyAlignment="1" applyProtection="1">
      <alignment horizontal="left" vertical="center" wrapText="1" indent="1" readingOrder="1"/>
      <protection locked="0"/>
    </xf>
    <xf numFmtId="184" fontId="29" fillId="0" borderId="12" xfId="0" applyNumberFormat="1" applyFont="1" applyFill="1" applyBorder="1" applyAlignment="1" applyProtection="1">
      <alignment horizontal="right" vertical="center" wrapText="1" readingOrder="1"/>
      <protection locked="0"/>
    </xf>
    <xf numFmtId="0" fontId="22" fillId="0" borderId="1" xfId="63" applyFont="1" applyFill="1" applyBorder="1" applyAlignment="1" applyProtection="1">
      <alignment horizontal="center" vertical="center" wrapText="1"/>
      <protection locked="0"/>
    </xf>
    <xf numFmtId="188" fontId="26" fillId="0" borderId="1" xfId="63" applyNumberFormat="1" applyFont="1" applyFill="1" applyBorder="1" applyAlignment="1" applyProtection="1">
      <alignment horizontal="right" vertical="center" wrapText="1"/>
      <protection locked="0"/>
    </xf>
    <xf numFmtId="0" fontId="0" fillId="0" borderId="1" xfId="56" applyNumberFormat="1" applyFont="1" applyFill="1" applyBorder="1" applyAlignment="1">
      <alignment horizontal="center" vertical="center" wrapText="1"/>
    </xf>
    <xf numFmtId="188" fontId="24" fillId="0" borderId="1" xfId="0" applyNumberFormat="1" applyFont="1" applyFill="1" applyBorder="1" applyAlignment="1">
      <alignment horizontal="right" vertical="center"/>
    </xf>
    <xf numFmtId="0" fontId="0" fillId="0" borderId="0" xfId="23">
      <alignment vertical="center"/>
    </xf>
    <xf numFmtId="0" fontId="51" fillId="0" borderId="0" xfId="64" applyFont="1" applyFill="1" applyAlignment="1">
      <alignment horizontal="left" vertical="center"/>
    </xf>
    <xf numFmtId="0" fontId="52" fillId="0" borderId="0" xfId="64" applyFont="1" applyFill="1" applyAlignment="1">
      <alignment horizontal="left" vertical="center"/>
    </xf>
    <xf numFmtId="0" fontId="52" fillId="0" borderId="0" xfId="64" applyFont="1" applyFill="1" applyAlignment="1">
      <alignment horizontal="left" vertical="center"/>
    </xf>
    <xf numFmtId="0" fontId="52" fillId="0" borderId="0" xfId="64" applyFont="1" applyFill="1" applyAlignment="1">
      <alignment horizontal="left" vertical="center" wrapText="1"/>
    </xf>
    <xf numFmtId="0" fontId="52" fillId="0" borderId="0" xfId="64" applyFont="1" applyFill="1" applyAlignment="1">
      <alignment horizontal="left" vertical="center" wrapText="1"/>
    </xf>
    <xf numFmtId="0" fontId="40" fillId="0" borderId="0" xfId="64" applyFont="1" applyFill="1" applyAlignment="1">
      <alignment horizontal="center" vertical="center" wrapText="1"/>
    </xf>
    <xf numFmtId="176" fontId="26" fillId="0" borderId="1" xfId="52" applyNumberFormat="1" applyFont="1" applyFill="1" applyBorder="1" applyAlignment="1">
      <alignment horizontal="center" vertical="center" wrapText="1"/>
    </xf>
    <xf numFmtId="184" fontId="26" fillId="0" borderId="1" xfId="0" applyNumberFormat="1" applyFont="1" applyFill="1" applyBorder="1" applyAlignment="1">
      <alignment horizontal="right" vertical="center"/>
    </xf>
    <xf numFmtId="49" fontId="26" fillId="0" borderId="1" xfId="52" applyNumberFormat="1" applyFont="1" applyFill="1" applyBorder="1" applyAlignment="1">
      <alignment horizontal="center" vertical="center" wrapText="1" shrinkToFit="1"/>
    </xf>
    <xf numFmtId="49" fontId="29" fillId="0" borderId="1" xfId="52" applyNumberFormat="1" applyFont="1" applyFill="1" applyBorder="1" applyAlignment="1">
      <alignment vertical="center" wrapText="1" shrinkToFit="1"/>
    </xf>
    <xf numFmtId="184" fontId="24" fillId="0" borderId="1" xfId="0" applyNumberFormat="1" applyFont="1" applyFill="1" applyBorder="1" applyAlignment="1">
      <alignment horizontal="right" vertical="center"/>
    </xf>
    <xf numFmtId="49" fontId="24" fillId="0" borderId="1" xfId="52" applyNumberFormat="1" applyFont="1" applyFill="1" applyBorder="1" applyAlignment="1">
      <alignment horizontal="left" vertical="center" wrapText="1" indent="1" shrinkToFit="1"/>
    </xf>
    <xf numFmtId="49" fontId="24" fillId="0" borderId="1" xfId="52" applyNumberFormat="1" applyFont="1" applyFill="1" applyBorder="1" applyAlignment="1">
      <alignment vertical="center" wrapText="1" shrinkToFit="1"/>
    </xf>
    <xf numFmtId="49" fontId="50" fillId="0" borderId="1" xfId="52" applyNumberFormat="1" applyFont="1" applyFill="1" applyBorder="1" applyAlignment="1">
      <alignment horizontal="left" vertical="center" wrapText="1" indent="1" shrinkToFit="1"/>
    </xf>
    <xf numFmtId="49" fontId="24" fillId="0" borderId="1" xfId="52" applyNumberFormat="1" applyFont="1" applyFill="1" applyBorder="1" applyAlignment="1">
      <alignment horizontal="left" vertical="center" wrapText="1" shrinkToFit="1"/>
    </xf>
    <xf numFmtId="49" fontId="39" fillId="0" borderId="1" xfId="52" applyNumberFormat="1" applyFont="1" applyFill="1" applyBorder="1" applyAlignment="1">
      <alignment horizontal="left" vertical="center" wrapText="1" indent="1"/>
    </xf>
    <xf numFmtId="49" fontId="24" fillId="0" borderId="1" xfId="52" applyNumberFormat="1" applyFont="1" applyFill="1" applyBorder="1" applyAlignment="1">
      <alignment horizontal="left" vertical="center" wrapText="1" indent="1"/>
    </xf>
    <xf numFmtId="49" fontId="39" fillId="0" borderId="1" xfId="52" applyNumberFormat="1" applyFont="1" applyFill="1" applyBorder="1" applyAlignment="1">
      <alignment horizontal="left" vertical="center" wrapText="1" indent="1" shrinkToFit="1"/>
    </xf>
    <xf numFmtId="49" fontId="0" fillId="0" borderId="1" xfId="52" applyNumberFormat="1" applyFont="1" applyFill="1" applyBorder="1" applyAlignment="1">
      <alignment horizontal="left" vertical="center" wrapText="1" indent="1" shrinkToFit="1"/>
    </xf>
    <xf numFmtId="49" fontId="29" fillId="0" borderId="1" xfId="52" applyNumberFormat="1" applyFont="1" applyFill="1" applyBorder="1" applyAlignment="1">
      <alignment horizontal="left" vertical="center" wrapText="1" indent="1" shrinkToFit="1"/>
    </xf>
    <xf numFmtId="49" fontId="53" fillId="0" borderId="1" xfId="52" applyNumberFormat="1" applyFont="1" applyFill="1" applyBorder="1" applyAlignment="1">
      <alignment horizontal="left" vertical="center" wrapText="1" indent="1" shrinkToFit="1"/>
    </xf>
    <xf numFmtId="49" fontId="29" fillId="0" borderId="1" xfId="52" applyNumberFormat="1" applyFont="1" applyFill="1" applyBorder="1" applyAlignment="1">
      <alignment horizontal="left" vertical="center" wrapText="1" indent="1"/>
    </xf>
    <xf numFmtId="183" fontId="0" fillId="0" borderId="0" xfId="0" applyNumberFormat="1" applyFill="1">
      <alignment vertical="center"/>
    </xf>
    <xf numFmtId="186" fontId="0" fillId="0" borderId="2" xfId="64" applyNumberFormat="1" applyFill="1" applyBorder="1" applyAlignment="1">
      <alignment horizontal="right" vertical="center"/>
    </xf>
    <xf numFmtId="183" fontId="22" fillId="0" borderId="1" xfId="0" applyNumberFormat="1" applyFont="1" applyFill="1" applyBorder="1" applyAlignment="1">
      <alignment horizontal="distributed" vertical="center" wrapText="1" indent="4"/>
    </xf>
    <xf numFmtId="0" fontId="22" fillId="0" borderId="12" xfId="0" applyFont="1" applyFill="1" applyBorder="1" applyAlignment="1" applyProtection="1">
      <alignment horizontal="left"/>
    </xf>
    <xf numFmtId="183" fontId="26" fillId="0" borderId="1" xfId="64" applyNumberFormat="1" applyFont="1" applyFill="1" applyBorder="1" applyAlignment="1">
      <alignment vertical="center"/>
    </xf>
    <xf numFmtId="0" fontId="0" fillId="0" borderId="12" xfId="0" applyFill="1" applyBorder="1" applyAlignment="1" applyProtection="1">
      <alignment horizontal="left"/>
    </xf>
    <xf numFmtId="183" fontId="24" fillId="0" borderId="1" xfId="64" applyNumberFormat="1" applyFont="1" applyFill="1" applyBorder="1" applyAlignment="1">
      <alignment vertical="center"/>
    </xf>
    <xf numFmtId="0" fontId="0" fillId="0" borderId="12" xfId="0" applyFont="1" applyFill="1" applyBorder="1" applyAlignment="1" applyProtection="1">
      <alignment horizontal="left"/>
    </xf>
    <xf numFmtId="0" fontId="22" fillId="0" borderId="12" xfId="0" applyFont="1" applyFill="1" applyBorder="1" applyAlignment="1" applyProtection="1">
      <alignment horizontal="center"/>
    </xf>
    <xf numFmtId="183" fontId="24" fillId="0" borderId="1" xfId="0" applyNumberFormat="1" applyFont="1" applyFill="1" applyBorder="1">
      <alignment vertical="center"/>
    </xf>
    <xf numFmtId="0" fontId="0" fillId="0" borderId="12" xfId="0" applyFont="1" applyFill="1" applyBorder="1" applyAlignment="1">
      <alignment horizontal="left"/>
    </xf>
    <xf numFmtId="0" fontId="22" fillId="0" borderId="12" xfId="0" applyFont="1" applyFill="1" applyBorder="1" applyAlignment="1">
      <alignment horizontal="left"/>
    </xf>
    <xf numFmtId="3" fontId="26" fillId="0" borderId="1" xfId="64" applyNumberFormat="1" applyFont="1" applyFill="1" applyBorder="1">
      <alignment vertical="center"/>
    </xf>
    <xf numFmtId="3" fontId="24" fillId="0" borderId="1" xfId="64" applyNumberFormat="1" applyFont="1" applyFill="1" applyBorder="1">
      <alignment vertical="center"/>
    </xf>
    <xf numFmtId="3" fontId="26" fillId="0" borderId="1" xfId="0" applyNumberFormat="1" applyFont="1" applyFill="1" applyBorder="1">
      <alignment vertical="center"/>
    </xf>
    <xf numFmtId="180" fontId="0" fillId="0" borderId="0" xfId="0" applyNumberFormat="1" applyFill="1">
      <alignment vertical="center"/>
    </xf>
    <xf numFmtId="183" fontId="22" fillId="0" borderId="0" xfId="0" applyNumberFormat="1" applyFont="1" applyFill="1">
      <alignment vertical="center"/>
    </xf>
    <xf numFmtId="0" fontId="54" fillId="0" borderId="11" xfId="0" applyFont="1" applyFill="1" applyBorder="1" applyAlignment="1">
      <alignment horizontal="left" vertical="center" wrapText="1"/>
    </xf>
    <xf numFmtId="182" fontId="44" fillId="0" borderId="1" xfId="56" applyNumberFormat="1" applyFont="1" applyFill="1" applyBorder="1" applyAlignment="1">
      <alignment horizontal="left" vertical="center" wrapText="1"/>
    </xf>
    <xf numFmtId="182" fontId="44" fillId="0" borderId="1" xfId="56" applyNumberFormat="1" applyFont="1" applyFill="1" applyBorder="1" applyAlignment="1">
      <alignment horizontal="center" vertical="center" wrapText="1"/>
    </xf>
    <xf numFmtId="0" fontId="38" fillId="0" borderId="11" xfId="0" applyFont="1" applyFill="1" applyBorder="1" applyAlignment="1">
      <alignment vertical="center" wrapText="1"/>
    </xf>
    <xf numFmtId="0" fontId="0" fillId="0" borderId="11" xfId="0" applyFill="1" applyBorder="1" applyAlignment="1">
      <alignment horizontal="left" vertical="center"/>
    </xf>
    <xf numFmtId="49" fontId="46" fillId="0" borderId="1" xfId="20" applyNumberFormat="1" applyFont="1" applyFill="1" applyBorder="1" applyAlignment="1">
      <alignment horizontal="left" vertical="center" indent="1"/>
    </xf>
    <xf numFmtId="0" fontId="20" fillId="0" borderId="0" xfId="59" applyFont="1" applyFill="1" applyAlignment="1">
      <alignment horizontal="center" vertical="center"/>
    </xf>
    <xf numFmtId="183" fontId="19" fillId="0" borderId="0" xfId="0" applyNumberFormat="1" applyFont="1" applyFill="1">
      <alignment vertical="center"/>
    </xf>
    <xf numFmtId="183" fontId="0" fillId="0" borderId="0" xfId="0" applyNumberFormat="1" applyFont="1" applyFill="1">
      <alignment vertical="center"/>
    </xf>
    <xf numFmtId="183" fontId="35" fillId="0" borderId="0" xfId="0" applyNumberFormat="1" applyFont="1" applyFill="1" applyAlignment="1">
      <alignment horizontal="center" vertical="center"/>
    </xf>
    <xf numFmtId="183" fontId="21" fillId="0" borderId="0" xfId="0" applyNumberFormat="1" applyFont="1" applyFill="1" applyAlignment="1">
      <alignment horizontal="center" vertical="center"/>
    </xf>
    <xf numFmtId="183" fontId="0" fillId="0" borderId="0" xfId="0" applyNumberFormat="1" applyFont="1" applyFill="1" applyAlignment="1">
      <alignment vertical="center"/>
    </xf>
    <xf numFmtId="183" fontId="0" fillId="0" borderId="0" xfId="0" applyNumberFormat="1" applyFill="1" applyAlignment="1">
      <alignment horizontal="center" wrapText="1"/>
    </xf>
    <xf numFmtId="0" fontId="24" fillId="0" borderId="1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wrapText="1"/>
    </xf>
    <xf numFmtId="190" fontId="55" fillId="0" borderId="1" xfId="65" applyNumberFormat="1" applyFont="1" applyFill="1" applyBorder="1" applyAlignment="1">
      <alignment horizontal="left" vertical="center"/>
    </xf>
    <xf numFmtId="0" fontId="55" fillId="0" borderId="1" xfId="65" applyFont="1" applyFill="1" applyBorder="1" applyAlignment="1">
      <alignment horizontal="center" vertical="center" wrapText="1"/>
    </xf>
    <xf numFmtId="0" fontId="24" fillId="0" borderId="1" xfId="0" applyFont="1" applyBorder="1">
      <alignment vertical="center"/>
    </xf>
    <xf numFmtId="190" fontId="56" fillId="0" borderId="1" xfId="65" applyNumberFormat="1" applyFont="1" applyFill="1" applyBorder="1" applyAlignment="1">
      <alignment horizontal="left" vertical="center"/>
    </xf>
    <xf numFmtId="0" fontId="56" fillId="0" borderId="1" xfId="65" applyFont="1" applyFill="1" applyBorder="1" applyAlignment="1">
      <alignment horizontal="center" vertical="center" wrapText="1"/>
    </xf>
    <xf numFmtId="0" fontId="56" fillId="0" borderId="1" xfId="65" applyFont="1" applyFill="1" applyBorder="1" applyAlignment="1">
      <alignment horizontal="left" vertical="center" wrapText="1"/>
    </xf>
    <xf numFmtId="0" fontId="56" fillId="0" borderId="1" xfId="65" applyFont="1" applyFill="1" applyBorder="1" applyAlignment="1">
      <alignment horizontal="left" vertical="center" wrapText="1" indent="1"/>
    </xf>
    <xf numFmtId="0" fontId="0" fillId="0" borderId="12" xfId="0" applyBorder="1" applyAlignment="1" applyProtection="1">
      <alignment horizontal="left"/>
    </xf>
    <xf numFmtId="0" fontId="0" fillId="0" borderId="12" xfId="0" applyFont="1" applyBorder="1" applyAlignment="1" applyProtection="1">
      <alignment horizontal="left"/>
    </xf>
    <xf numFmtId="180" fontId="0" fillId="0" borderId="2" xfId="0" applyNumberFormat="1" applyFont="1" applyFill="1" applyBorder="1" applyAlignment="1">
      <alignment vertical="center"/>
    </xf>
    <xf numFmtId="180" fontId="0" fillId="0" borderId="2" xfId="0" applyNumberFormat="1" applyFont="1" applyFill="1" applyBorder="1" applyAlignment="1">
      <alignment horizontal="right" vertical="center"/>
    </xf>
    <xf numFmtId="0" fontId="56" fillId="0" borderId="1" xfId="65" applyNumberFormat="1" applyFont="1" applyFill="1" applyBorder="1" applyAlignment="1">
      <alignment horizontal="left" vertical="center"/>
    </xf>
    <xf numFmtId="0" fontId="52" fillId="0" borderId="1" xfId="65" applyFont="1" applyFill="1" applyBorder="1" applyAlignment="1">
      <alignment horizontal="left" vertical="center" wrapText="1" indent="1"/>
    </xf>
    <xf numFmtId="49" fontId="56" fillId="0" borderId="1" xfId="65" applyNumberFormat="1" applyFont="1" applyFill="1" applyBorder="1" applyAlignment="1">
      <alignment horizontal="center" vertical="center" wrapText="1"/>
    </xf>
    <xf numFmtId="190" fontId="56" fillId="3" borderId="1" xfId="65" applyNumberFormat="1" applyFont="1" applyFill="1" applyBorder="1" applyAlignment="1">
      <alignment horizontal="left" vertical="center"/>
    </xf>
    <xf numFmtId="0" fontId="56" fillId="3" borderId="1" xfId="65" applyFont="1" applyFill="1" applyBorder="1" applyAlignment="1">
      <alignment horizontal="center" vertical="center" wrapText="1"/>
    </xf>
    <xf numFmtId="0" fontId="52" fillId="3" borderId="1" xfId="65" applyFont="1" applyFill="1" applyBorder="1" applyAlignment="1">
      <alignment horizontal="left" vertical="center" wrapText="1" indent="1"/>
    </xf>
    <xf numFmtId="0" fontId="24" fillId="3" borderId="1" xfId="0" applyFont="1" applyFill="1" applyBorder="1">
      <alignment vertical="center"/>
    </xf>
    <xf numFmtId="0" fontId="56" fillId="3" borderId="1" xfId="65" applyNumberFormat="1" applyFont="1" applyFill="1" applyBorder="1" applyAlignment="1">
      <alignment horizontal="left" vertical="center"/>
    </xf>
    <xf numFmtId="0" fontId="24" fillId="0" borderId="1" xfId="0" applyFont="1" applyFill="1" applyBorder="1">
      <alignment vertical="center"/>
    </xf>
    <xf numFmtId="0" fontId="56" fillId="4" borderId="1" xfId="65" applyNumberFormat="1" applyFont="1" applyFill="1" applyBorder="1" applyAlignment="1">
      <alignment horizontal="left" vertical="center"/>
    </xf>
    <xf numFmtId="0" fontId="56" fillId="4" borderId="1" xfId="65" applyFont="1" applyFill="1" applyBorder="1" applyAlignment="1">
      <alignment horizontal="center" vertical="center" wrapText="1"/>
    </xf>
    <xf numFmtId="0" fontId="56" fillId="4" borderId="1" xfId="65" applyFont="1" applyFill="1" applyBorder="1" applyAlignment="1">
      <alignment horizontal="left" vertical="center" wrapText="1"/>
    </xf>
    <xf numFmtId="0" fontId="24" fillId="4" borderId="1" xfId="0" applyFont="1" applyFill="1" applyBorder="1">
      <alignment vertical="center"/>
    </xf>
    <xf numFmtId="0" fontId="56" fillId="4" borderId="1" xfId="65" applyFont="1" applyFill="1" applyBorder="1" applyAlignment="1">
      <alignment horizontal="left" vertical="center" wrapText="1" indent="1"/>
    </xf>
    <xf numFmtId="190" fontId="56" fillId="4" borderId="1" xfId="65" applyNumberFormat="1" applyFont="1" applyFill="1" applyBorder="1" applyAlignment="1">
      <alignment horizontal="left" vertical="center"/>
    </xf>
    <xf numFmtId="0" fontId="52" fillId="4" borderId="1" xfId="65" applyFont="1" applyFill="1" applyBorder="1" applyAlignment="1">
      <alignment horizontal="left" vertical="center" wrapText="1" indent="1"/>
    </xf>
    <xf numFmtId="0" fontId="52" fillId="4" borderId="1" xfId="65" applyFont="1" applyFill="1" applyBorder="1" applyAlignment="1">
      <alignment horizontal="left" vertical="center" wrapText="1"/>
    </xf>
    <xf numFmtId="0" fontId="52" fillId="0" borderId="1" xfId="65" applyFont="1" applyFill="1" applyBorder="1" applyAlignment="1">
      <alignment horizontal="left" vertical="center" wrapText="1"/>
    </xf>
    <xf numFmtId="0" fontId="26" fillId="0" borderId="1" xfId="0" applyFont="1" applyBorder="1">
      <alignment vertical="center"/>
    </xf>
    <xf numFmtId="0" fontId="24" fillId="0" borderId="0" xfId="0" applyFont="1" applyFill="1" applyAlignment="1">
      <alignment horizontal="center" vertical="center"/>
    </xf>
    <xf numFmtId="0" fontId="24" fillId="0" borderId="0" xfId="0" applyFont="1" applyFill="1">
      <alignment vertical="center"/>
    </xf>
    <xf numFmtId="183" fontId="22" fillId="0" borderId="3" xfId="0" applyNumberFormat="1" applyFont="1" applyFill="1" applyBorder="1" applyAlignment="1">
      <alignment horizontal="center" vertical="center" wrapText="1"/>
    </xf>
    <xf numFmtId="183" fontId="22" fillId="0" borderId="10" xfId="0" applyNumberFormat="1" applyFont="1" applyFill="1" applyBorder="1" applyAlignment="1">
      <alignment horizontal="center" vertical="center" wrapText="1"/>
    </xf>
    <xf numFmtId="183" fontId="22" fillId="0" borderId="14" xfId="0" applyNumberFormat="1" applyFont="1" applyFill="1" applyBorder="1" applyAlignment="1">
      <alignment horizontal="center" vertical="center" wrapText="1"/>
    </xf>
    <xf numFmtId="183" fontId="22" fillId="0" borderId="4" xfId="0" applyNumberFormat="1" applyFont="1" applyFill="1" applyBorder="1" applyAlignment="1">
      <alignment horizontal="center" vertical="center" wrapText="1"/>
    </xf>
    <xf numFmtId="0" fontId="22" fillId="0" borderId="0" xfId="64" applyFont="1" applyFill="1" applyAlignment="1">
      <alignment horizontal="center" vertical="center"/>
    </xf>
    <xf numFmtId="0" fontId="0" fillId="0" borderId="0" xfId="64" applyFont="1" applyFill="1" applyAlignment="1">
      <alignment horizontal="center" vertical="center"/>
    </xf>
    <xf numFmtId="180" fontId="38" fillId="0" borderId="0" xfId="0" applyNumberFormat="1" applyFont="1" applyFill="1">
      <alignment vertical="center"/>
    </xf>
    <xf numFmtId="183" fontId="20" fillId="0" borderId="0" xfId="0" applyNumberFormat="1" applyFont="1" applyFill="1" applyAlignment="1">
      <alignment horizontal="center" vertical="center"/>
    </xf>
    <xf numFmtId="183" fontId="57" fillId="0" borderId="0" xfId="0" applyNumberFormat="1" applyFont="1" applyFill="1" applyAlignment="1">
      <alignment horizontal="center" vertical="center"/>
    </xf>
    <xf numFmtId="183" fontId="58" fillId="0" borderId="0" xfId="0" applyNumberFormat="1" applyFont="1" applyFill="1" applyAlignment="1">
      <alignment horizontal="center" vertical="center"/>
    </xf>
    <xf numFmtId="180" fontId="0" fillId="0" borderId="0" xfId="0" applyNumberFormat="1" applyFont="1" applyFill="1" applyAlignment="1">
      <alignment horizontal="center" vertical="center"/>
    </xf>
    <xf numFmtId="180" fontId="38" fillId="0" borderId="0" xfId="0" applyNumberFormat="1" applyFont="1" applyFill="1" applyAlignment="1">
      <alignment horizontal="right" vertical="center"/>
    </xf>
    <xf numFmtId="183" fontId="36" fillId="0" borderId="1" xfId="0" applyNumberFormat="1" applyFont="1" applyFill="1" applyBorder="1" applyAlignment="1">
      <alignment horizontal="center" vertical="center" wrapText="1"/>
    </xf>
    <xf numFmtId="180" fontId="36" fillId="0" borderId="1" xfId="0" applyNumberFormat="1" applyFont="1" applyFill="1" applyBorder="1" applyAlignment="1">
      <alignment horizontal="center" vertical="center" wrapText="1"/>
    </xf>
    <xf numFmtId="183" fontId="24" fillId="4" borderId="1" xfId="64" applyNumberFormat="1" applyFont="1" applyFill="1" applyBorder="1" applyAlignment="1">
      <alignment vertical="center"/>
    </xf>
    <xf numFmtId="183" fontId="0" fillId="0" borderId="0" xfId="0" applyNumberFormat="1" applyFont="1" applyFill="1" applyAlignment="1">
      <alignment wrapText="1"/>
    </xf>
    <xf numFmtId="180" fontId="0" fillId="0" borderId="0" xfId="0" applyNumberFormat="1" applyFont="1" applyFill="1">
      <alignment vertical="center"/>
    </xf>
    <xf numFmtId="183" fontId="38" fillId="0" borderId="0" xfId="0" applyNumberFormat="1" applyFont="1" applyFill="1">
      <alignment vertical="center"/>
    </xf>
    <xf numFmtId="189" fontId="38" fillId="0" borderId="0" xfId="0" applyNumberFormat="1" applyFont="1" applyFill="1" applyAlignment="1">
      <alignment vertical="center"/>
    </xf>
    <xf numFmtId="183" fontId="38" fillId="0" borderId="0" xfId="0" applyNumberFormat="1" applyFont="1" applyFill="1" applyAlignment="1">
      <alignment vertical="center"/>
    </xf>
    <xf numFmtId="183" fontId="38" fillId="0" borderId="0" xfId="0" applyNumberFormat="1" applyFont="1" applyFill="1" applyAlignment="1">
      <alignment horizontal="right" vertical="center"/>
    </xf>
    <xf numFmtId="183" fontId="38" fillId="0" borderId="0" xfId="0" applyNumberFormat="1" applyFont="1" applyFill="1" applyAlignment="1">
      <alignment horizontal="center" wrapText="1"/>
    </xf>
    <xf numFmtId="183" fontId="36" fillId="0" borderId="1" xfId="0" applyNumberFormat="1" applyFont="1" applyFill="1" applyBorder="1" applyAlignment="1">
      <alignment horizontal="distributed" vertical="center" wrapText="1" indent="4"/>
    </xf>
    <xf numFmtId="0" fontId="36" fillId="0" borderId="0" xfId="64" applyFont="1" applyFill="1" applyAlignment="1">
      <alignment horizontal="center" vertical="center"/>
    </xf>
    <xf numFmtId="0" fontId="36" fillId="0" borderId="12" xfId="0" applyFont="1" applyFill="1" applyBorder="1" applyAlignment="1">
      <alignment horizontal="left"/>
    </xf>
    <xf numFmtId="3" fontId="37" fillId="0" borderId="1" xfId="64" applyNumberFormat="1" applyFont="1" applyFill="1" applyBorder="1">
      <alignment vertical="center"/>
    </xf>
    <xf numFmtId="0" fontId="38" fillId="0" borderId="0" xfId="64" applyFont="1" applyFill="1" applyAlignment="1">
      <alignment horizontal="center" vertical="center"/>
    </xf>
    <xf numFmtId="0" fontId="38" fillId="0" borderId="12" xfId="0" applyFont="1" applyFill="1" applyBorder="1" applyAlignment="1">
      <alignment horizontal="left"/>
    </xf>
    <xf numFmtId="3" fontId="39" fillId="0" borderId="1" xfId="64" applyNumberFormat="1" applyFont="1" applyFill="1" applyBorder="1">
      <alignment vertical="center"/>
    </xf>
    <xf numFmtId="0" fontId="36" fillId="0" borderId="1" xfId="64" applyFont="1" applyFill="1" applyBorder="1" applyAlignment="1">
      <alignment horizontal="center" vertical="center"/>
    </xf>
    <xf numFmtId="3" fontId="37" fillId="0" borderId="1" xfId="0" applyNumberFormat="1" applyFont="1" applyFill="1" applyBorder="1">
      <alignment vertical="center"/>
    </xf>
    <xf numFmtId="0" fontId="59" fillId="0" borderId="0" xfId="0" applyFont="1" applyAlignment="1">
      <alignment vertical="center"/>
    </xf>
    <xf numFmtId="0" fontId="27" fillId="0" borderId="0" xfId="0" applyFont="1" applyAlignment="1">
      <alignment vertical="center"/>
    </xf>
    <xf numFmtId="0" fontId="60" fillId="0" borderId="0" xfId="0" applyFont="1" applyAlignment="1">
      <alignment vertical="center"/>
    </xf>
    <xf numFmtId="0" fontId="61" fillId="0" borderId="0" xfId="0" applyFont="1" applyAlignment="1">
      <alignment horizontal="left" vertical="center"/>
    </xf>
    <xf numFmtId="0" fontId="62" fillId="0" borderId="0" xfId="0" applyFont="1" applyAlignment="1">
      <alignment horizontal="center" vertical="center"/>
    </xf>
    <xf numFmtId="0" fontId="27" fillId="4" borderId="0" xfId="0" applyFont="1" applyFill="1" applyAlignment="1">
      <alignment vertical="center"/>
    </xf>
    <xf numFmtId="0" fontId="27" fillId="0" borderId="0" xfId="0" applyFont="1" applyFill="1" applyAlignment="1">
      <alignment vertical="center"/>
    </xf>
    <xf numFmtId="0" fontId="24" fillId="0" borderId="0" xfId="10" applyFont="1" applyFill="1" applyAlignment="1" applyProtection="1">
      <alignment horizontal="left" vertical="center"/>
    </xf>
    <xf numFmtId="0" fontId="63" fillId="0" borderId="0" xfId="0" applyFont="1">
      <alignment vertical="center"/>
    </xf>
    <xf numFmtId="0" fontId="63" fillId="0" borderId="0" xfId="0" applyFont="1" applyAlignment="1">
      <alignment vertical="center"/>
    </xf>
    <xf numFmtId="0" fontId="0" fillId="0" borderId="0" xfId="0" applyAlignment="1">
      <alignment vertical="center"/>
    </xf>
    <xf numFmtId="0" fontId="64" fillId="0" borderId="0" xfId="0" applyFont="1">
      <alignment vertical="center"/>
    </xf>
    <xf numFmtId="0" fontId="65" fillId="0" borderId="0" xfId="0" applyFont="1" applyAlignment="1">
      <alignment wrapText="1"/>
    </xf>
    <xf numFmtId="0" fontId="66" fillId="0" borderId="0" xfId="0" applyFont="1" applyAlignment="1">
      <alignment vertical="center" wrapText="1"/>
    </xf>
    <xf numFmtId="0" fontId="66" fillId="0" borderId="0" xfId="0" applyFont="1" applyAlignment="1">
      <alignment horizontal="left" wrapText="1"/>
    </xf>
    <xf numFmtId="0" fontId="66" fillId="0" borderId="0" xfId="0" applyFont="1" applyAlignment="1">
      <alignment wrapText="1"/>
    </xf>
    <xf numFmtId="0" fontId="67" fillId="0" borderId="0" xfId="0" applyFont="1" applyAlignment="1">
      <alignment horizontal="center" vertical="center"/>
    </xf>
    <xf numFmtId="0" fontId="67" fillId="0" borderId="0" xfId="0" applyFont="1" applyAlignment="1">
      <alignment horizontal="center" vertical="center" wrapText="1"/>
    </xf>
    <xf numFmtId="0" fontId="68" fillId="0" borderId="0" xfId="0" applyFont="1" applyAlignment="1">
      <alignment horizontal="center" vertical="top" wrapText="1"/>
    </xf>
    <xf numFmtId="0" fontId="69" fillId="0" borderId="0" xfId="0" applyFont="1" applyAlignment="1">
      <alignment horizontal="center" vertical="center" wrapText="1"/>
    </xf>
    <xf numFmtId="0" fontId="70" fillId="0" borderId="0" xfId="0" applyFont="1" applyAlignment="1">
      <alignment horizontal="center"/>
    </xf>
    <xf numFmtId="187" fontId="70" fillId="0" borderId="0" xfId="0" applyNumberFormat="1" applyFont="1" applyAlignment="1">
      <alignment horizontal="center"/>
    </xf>
    <xf numFmtId="0" fontId="56" fillId="0" borderId="1" xfId="65" applyFont="1" applyFill="1" applyBorder="1" applyAlignment="1" quotePrefix="1">
      <alignment horizontal="center" vertical="center" wrapText="1"/>
    </xf>
    <xf numFmtId="49" fontId="56" fillId="0" borderId="1" xfId="65" applyNumberFormat="1" applyFont="1" applyFill="1" applyBorder="1" applyAlignment="1" quotePrefix="1">
      <alignment horizontal="center" vertical="center" wrapText="1"/>
    </xf>
    <xf numFmtId="0" fontId="56" fillId="3" borderId="1" xfId="65" applyFont="1" applyFill="1" applyBorder="1" applyAlignment="1" quotePrefix="1">
      <alignment horizontal="center" vertical="center" wrapText="1"/>
    </xf>
    <xf numFmtId="0" fontId="56" fillId="4" borderId="1" xfId="65" applyFont="1" applyFill="1" applyBorder="1" applyAlignment="1" quotePrefix="1">
      <alignment horizontal="center" vertical="center" wrapText="1"/>
    </xf>
  </cellXfs>
  <cellStyles count="7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解释性文本" xfId="19" builtinId="53"/>
    <cellStyle name="常规 8" xfId="20"/>
    <cellStyle name="标题 1" xfId="21" builtinId="16"/>
    <cellStyle name="标题 2" xfId="22" builtinId="17"/>
    <cellStyle name="常规_2007年结算表"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no dec" xfId="45"/>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Normal_APR" xfId="55"/>
    <cellStyle name="常规 2" xfId="56"/>
    <cellStyle name="常规 2 15" xfId="57"/>
    <cellStyle name="常规 24" xfId="58"/>
    <cellStyle name="常规_2004年基金预算(二稿)" xfId="59"/>
    <cellStyle name="常规 3" xfId="60"/>
    <cellStyle name="常规 33" xfId="61"/>
    <cellStyle name="常规 4" xfId="62"/>
    <cellStyle name="常规_2002年预算表" xfId="63"/>
    <cellStyle name="常规_2007年云南省向人大报送政府收支预算表格式编制过程表" xfId="64"/>
    <cellStyle name="常规_2009年政府收支分类科目-云南版" xfId="65"/>
    <cellStyle name="超级链接" xfId="66"/>
    <cellStyle name="后继超级链接" xfId="67"/>
    <cellStyle name="普通_97-917" xfId="68"/>
    <cellStyle name="千分位[0]_laroux" xfId="69"/>
    <cellStyle name="千分位_97-917" xfId="70"/>
    <cellStyle name="千位[0]_01E16麒麟" xfId="71"/>
    <cellStyle name="千位_01E16麒麟" xfId="72"/>
    <cellStyle name="千位分隔 2 4" xfId="73"/>
    <cellStyle name="千位分隔 5" xfId="74"/>
    <cellStyle name="千位分隔 6" xfId="75"/>
  </cellStyles>
  <dxfs count="3">
    <dxf>
      <font>
        <b val="1"/>
        <i val="0"/>
      </font>
    </dxf>
    <dxf>
      <font>
        <color indexed="10"/>
      </font>
    </dxf>
    <dxf>
      <font>
        <color indexed="9"/>
      </font>
    </dxf>
  </dxfs>
  <tableStyles count="0" defaultTableStyle="TableStyleMedium9" defaultPivotStyle="PivotStyleLight16"/>
  <colors>
    <mruColors>
      <color rgb="00FFFFFF"/>
      <color rgb="00FCD5B4"/>
      <color rgb="00FFFF00"/>
      <color rgb="00B8CCE4"/>
      <color rgb="00FABF8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worksheet" Target="worksheets/sheet6.xml"/><Relationship Id="rId59" Type="http://schemas.openxmlformats.org/officeDocument/2006/relationships/externalLink" Target="externalLinks/externalLink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297</xdr:row>
      <xdr:rowOff>0</xdr:rowOff>
    </xdr:from>
    <xdr:to>
      <xdr:col>0</xdr:col>
      <xdr:colOff>10160</xdr:colOff>
      <xdr:row>297</xdr:row>
      <xdr:rowOff>0</xdr:rowOff>
    </xdr:to>
    <xdr:pic>
      <xdr:nvPicPr>
        <xdr:cNvPr id="93176"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77"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78"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79"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80"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81"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82"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83"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4"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5"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6"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7"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8"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89"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0"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1"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92"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93"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94" name="_x0000_i1025"/>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297</xdr:row>
      <xdr:rowOff>0</xdr:rowOff>
    </xdr:from>
    <xdr:to>
      <xdr:col>0</xdr:col>
      <xdr:colOff>10160</xdr:colOff>
      <xdr:row>297</xdr:row>
      <xdr:rowOff>0</xdr:rowOff>
    </xdr:to>
    <xdr:pic>
      <xdr:nvPicPr>
        <xdr:cNvPr id="93195" name="_x0000_i1026"/>
        <xdr:cNvPicPr>
          <a:picLocks noChangeAspect="1"/>
        </xdr:cNvPicPr>
      </xdr:nvPicPr>
      <xdr:blipFill>
        <a:blip r:embed="rId1"/>
        <a:stretch>
          <a:fillRect/>
        </a:stretch>
      </xdr:blipFill>
      <xdr:spPr>
        <a:xfrm>
          <a:off x="0" y="76561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6"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7"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8"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199"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200"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201"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202" name="_x0000_i1025"/>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298</xdr:row>
      <xdr:rowOff>0</xdr:rowOff>
    </xdr:from>
    <xdr:to>
      <xdr:col>0</xdr:col>
      <xdr:colOff>10160</xdr:colOff>
      <xdr:row>298</xdr:row>
      <xdr:rowOff>0</xdr:rowOff>
    </xdr:to>
    <xdr:pic>
      <xdr:nvPicPr>
        <xdr:cNvPr id="93203" name="_x0000_i1026"/>
        <xdr:cNvPicPr>
          <a:picLocks noChangeAspect="1"/>
        </xdr:cNvPicPr>
      </xdr:nvPicPr>
      <xdr:blipFill>
        <a:blip r:embed="rId1"/>
        <a:stretch>
          <a:fillRect/>
        </a:stretch>
      </xdr:blipFill>
      <xdr:spPr>
        <a:xfrm>
          <a:off x="0" y="76942950"/>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4" name="_x0000_i1025"/>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5" name="_x0000_i1026"/>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6" name="_x0000_i1025"/>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7" name="_x0000_i1026"/>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8" name="_x0000_i1025"/>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09" name="_x0000_i1026"/>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10" name="_x0000_i1025"/>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257</xdr:row>
      <xdr:rowOff>0</xdr:rowOff>
    </xdr:from>
    <xdr:to>
      <xdr:col>0</xdr:col>
      <xdr:colOff>10160</xdr:colOff>
      <xdr:row>257</xdr:row>
      <xdr:rowOff>0</xdr:rowOff>
    </xdr:to>
    <xdr:pic>
      <xdr:nvPicPr>
        <xdr:cNvPr id="93211" name="_x0000_i1026"/>
        <xdr:cNvPicPr>
          <a:picLocks noChangeAspect="1"/>
        </xdr:cNvPicPr>
      </xdr:nvPicPr>
      <xdr:blipFill>
        <a:blip r:embed="rId1"/>
        <a:stretch>
          <a:fillRect/>
        </a:stretch>
      </xdr:blipFill>
      <xdr:spPr>
        <a:xfrm>
          <a:off x="0" y="66455925"/>
          <a:ext cx="10160" cy="0"/>
        </a:xfrm>
        <a:prstGeom prst="rect">
          <a:avLst/>
        </a:prstGeom>
        <a:noFill/>
        <a:ln w="9525">
          <a:noFill/>
        </a:ln>
      </xdr:spPr>
    </xdr:pic>
    <xdr:clientData/>
  </xdr:twoCellAnchor>
  <xdr:twoCellAnchor>
    <xdr:from>
      <xdr:col>0</xdr:col>
      <xdr:colOff>0</xdr:colOff>
      <xdr:row>254</xdr:row>
      <xdr:rowOff>0</xdr:rowOff>
    </xdr:from>
    <xdr:to>
      <xdr:col>0</xdr:col>
      <xdr:colOff>10160</xdr:colOff>
      <xdr:row>254</xdr:row>
      <xdr:rowOff>0</xdr:rowOff>
    </xdr:to>
    <xdr:pic>
      <xdr:nvPicPr>
        <xdr:cNvPr id="93212" name="_x0000_i1025"/>
        <xdr:cNvPicPr>
          <a:picLocks noChangeAspect="1"/>
        </xdr:cNvPicPr>
      </xdr:nvPicPr>
      <xdr:blipFill>
        <a:blip r:embed="rId1"/>
        <a:stretch>
          <a:fillRect/>
        </a:stretch>
      </xdr:blipFill>
      <xdr:spPr>
        <a:xfrm>
          <a:off x="0" y="65598675"/>
          <a:ext cx="10160" cy="0"/>
        </a:xfrm>
        <a:prstGeom prst="rect">
          <a:avLst/>
        </a:prstGeom>
        <a:noFill/>
        <a:ln w="9525">
          <a:noFill/>
        </a:ln>
      </xdr:spPr>
    </xdr:pic>
    <xdr:clientData/>
  </xdr:twoCellAnchor>
  <xdr:twoCellAnchor>
    <xdr:from>
      <xdr:col>0</xdr:col>
      <xdr:colOff>0</xdr:colOff>
      <xdr:row>254</xdr:row>
      <xdr:rowOff>0</xdr:rowOff>
    </xdr:from>
    <xdr:to>
      <xdr:col>0</xdr:col>
      <xdr:colOff>10160</xdr:colOff>
      <xdr:row>254</xdr:row>
      <xdr:rowOff>0</xdr:rowOff>
    </xdr:to>
    <xdr:pic>
      <xdr:nvPicPr>
        <xdr:cNvPr id="93213" name="_x0000_i1026"/>
        <xdr:cNvPicPr>
          <a:picLocks noChangeAspect="1"/>
        </xdr:cNvPicPr>
      </xdr:nvPicPr>
      <xdr:blipFill>
        <a:blip r:embed="rId1"/>
        <a:stretch>
          <a:fillRect/>
        </a:stretch>
      </xdr:blipFill>
      <xdr:spPr>
        <a:xfrm>
          <a:off x="0" y="65598675"/>
          <a:ext cx="10160" cy="0"/>
        </a:xfrm>
        <a:prstGeom prst="rect">
          <a:avLst/>
        </a:prstGeom>
        <a:noFill/>
        <a:ln w="9525">
          <a:noFill/>
        </a:ln>
      </xdr:spPr>
    </xdr:pic>
    <xdr:clientData/>
  </xdr:twoCellAnchor>
  <xdr:twoCellAnchor>
    <xdr:from>
      <xdr:col>0</xdr:col>
      <xdr:colOff>0</xdr:colOff>
      <xdr:row>254</xdr:row>
      <xdr:rowOff>0</xdr:rowOff>
    </xdr:from>
    <xdr:to>
      <xdr:col>0</xdr:col>
      <xdr:colOff>10160</xdr:colOff>
      <xdr:row>254</xdr:row>
      <xdr:rowOff>0</xdr:rowOff>
    </xdr:to>
    <xdr:pic>
      <xdr:nvPicPr>
        <xdr:cNvPr id="93214" name="_x0000_i1025"/>
        <xdr:cNvPicPr>
          <a:picLocks noChangeAspect="1"/>
        </xdr:cNvPicPr>
      </xdr:nvPicPr>
      <xdr:blipFill>
        <a:blip r:embed="rId1"/>
        <a:stretch>
          <a:fillRect/>
        </a:stretch>
      </xdr:blipFill>
      <xdr:spPr>
        <a:xfrm>
          <a:off x="0" y="65598675"/>
          <a:ext cx="10160" cy="0"/>
        </a:xfrm>
        <a:prstGeom prst="rect">
          <a:avLst/>
        </a:prstGeom>
        <a:noFill/>
        <a:ln w="9525">
          <a:noFill/>
        </a:ln>
      </xdr:spPr>
    </xdr:pic>
    <xdr:clientData/>
  </xdr:twoCellAnchor>
  <xdr:twoCellAnchor>
    <xdr:from>
      <xdr:col>0</xdr:col>
      <xdr:colOff>0</xdr:colOff>
      <xdr:row>254</xdr:row>
      <xdr:rowOff>0</xdr:rowOff>
    </xdr:from>
    <xdr:to>
      <xdr:col>0</xdr:col>
      <xdr:colOff>10160</xdr:colOff>
      <xdr:row>254</xdr:row>
      <xdr:rowOff>0</xdr:rowOff>
    </xdr:to>
    <xdr:pic>
      <xdr:nvPicPr>
        <xdr:cNvPr id="93215" name="_x0000_i1026"/>
        <xdr:cNvPicPr>
          <a:picLocks noChangeAspect="1"/>
        </xdr:cNvPicPr>
      </xdr:nvPicPr>
      <xdr:blipFill>
        <a:blip r:embed="rId1"/>
        <a:stretch>
          <a:fillRect/>
        </a:stretch>
      </xdr:blipFill>
      <xdr:spPr>
        <a:xfrm>
          <a:off x="0" y="6559867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16"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17"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18"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19"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0"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1"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2"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3"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4"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5"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6"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7"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8"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29"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0"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1"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2"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3"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4"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5"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6"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7"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8" name="_x0000_i1025"/>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twoCellAnchor>
    <xdr:from>
      <xdr:col>0</xdr:col>
      <xdr:colOff>0</xdr:colOff>
      <xdr:row>255</xdr:row>
      <xdr:rowOff>0</xdr:rowOff>
    </xdr:from>
    <xdr:to>
      <xdr:col>0</xdr:col>
      <xdr:colOff>10160</xdr:colOff>
      <xdr:row>255</xdr:row>
      <xdr:rowOff>0</xdr:rowOff>
    </xdr:to>
    <xdr:pic>
      <xdr:nvPicPr>
        <xdr:cNvPr id="93239" name="_x0000_i1026"/>
        <xdr:cNvPicPr>
          <a:picLocks noChangeAspect="1"/>
        </xdr:cNvPicPr>
      </xdr:nvPicPr>
      <xdr:blipFill>
        <a:blip r:embed="rId1"/>
        <a:stretch>
          <a:fillRect/>
        </a:stretch>
      </xdr:blipFill>
      <xdr:spPr>
        <a:xfrm>
          <a:off x="0" y="65960625"/>
          <a:ext cx="10160" cy="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Open"/>
      <sheetName val="Sheet1"/>
      <sheetName val="G.1R-Shou COP Gf"/>
      <sheetName val="eqpmad2"/>
      <sheetName val="人员支出"/>
      <sheetName val="财政供养人员增幅"/>
      <sheetName val="P1012001"/>
      <sheetName val="中小学生"/>
      <sheetName val="本年收入合计"/>
      <sheetName val="C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1"/>
  <sheetViews>
    <sheetView workbookViewId="0">
      <selection activeCell="A1" sqref="A1"/>
    </sheetView>
  </sheetViews>
  <sheetFormatPr defaultColWidth="9" defaultRowHeight="14.25" outlineLevelCol="1"/>
  <sheetData>
    <row r="2" spans="1:2">
      <c r="A2" t="s">
        <v>0</v>
      </c>
      <c r="B2" t="s">
        <v>1</v>
      </c>
    </row>
    <row r="3" spans="1:2">
      <c r="A3" t="s">
        <v>2</v>
      </c>
      <c r="B3" t="s">
        <v>1</v>
      </c>
    </row>
    <row r="4" spans="1:2">
      <c r="A4" t="s">
        <v>3</v>
      </c>
      <c r="B4" t="s">
        <v>4</v>
      </c>
    </row>
    <row r="5" spans="1:2">
      <c r="A5" t="s">
        <v>5</v>
      </c>
      <c r="B5" t="s">
        <v>6</v>
      </c>
    </row>
    <row r="6" spans="1:2">
      <c r="A6" t="s">
        <v>7</v>
      </c>
      <c r="B6" t="s">
        <v>8</v>
      </c>
    </row>
    <row r="7" spans="1:2">
      <c r="A7" t="s">
        <v>9</v>
      </c>
      <c r="B7" t="s">
        <v>10</v>
      </c>
    </row>
    <row r="8" spans="1:2">
      <c r="A8" t="s">
        <v>11</v>
      </c>
      <c r="B8">
        <v>1</v>
      </c>
    </row>
    <row r="9" spans="1:2">
      <c r="A9" t="s">
        <v>12</v>
      </c>
      <c r="B9">
        <v>9</v>
      </c>
    </row>
    <row r="10" spans="1:2">
      <c r="A10" t="s">
        <v>13</v>
      </c>
      <c r="B10" t="s">
        <v>14</v>
      </c>
    </row>
    <row r="11" spans="1:2">
      <c r="A11" t="s">
        <v>15</v>
      </c>
      <c r="B11" t="s">
        <v>16</v>
      </c>
    </row>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599993896298105"/>
  </sheetPr>
  <dimension ref="A1:F43"/>
  <sheetViews>
    <sheetView showZeros="0" workbookViewId="0">
      <selection activeCell="C15" sqref="C15:C17"/>
    </sheetView>
  </sheetViews>
  <sheetFormatPr defaultColWidth="9" defaultRowHeight="14.25" outlineLevelCol="5"/>
  <cols>
    <col min="1" max="1" width="43.75" style="49" customWidth="1"/>
    <col min="2" max="3" width="11.625" style="49" customWidth="1"/>
    <col min="4" max="4" width="11.625" style="50" customWidth="1"/>
    <col min="5" max="16384" width="9" style="49"/>
  </cols>
  <sheetData>
    <row r="1" s="46" customFormat="1" ht="27" spans="1:4">
      <c r="A1" s="51" t="s">
        <v>2445</v>
      </c>
      <c r="B1" s="51"/>
      <c r="C1" s="51"/>
      <c r="D1" s="51"/>
    </row>
    <row r="2" s="47" customFormat="1" ht="9" customHeight="1" spans="1:4">
      <c r="A2" s="52"/>
      <c r="B2" s="52"/>
      <c r="C2" s="52"/>
      <c r="D2" s="52"/>
    </row>
    <row r="3" ht="20.25" customHeight="1" spans="1:4">
      <c r="A3" s="47" t="s">
        <v>2446</v>
      </c>
      <c r="B3" s="129"/>
      <c r="D3" s="130" t="s">
        <v>69</v>
      </c>
    </row>
    <row r="4" s="48" customFormat="1" ht="24" customHeight="1" spans="1:4">
      <c r="A4" s="56" t="s">
        <v>2447</v>
      </c>
      <c r="B4" s="56" t="s">
        <v>2448</v>
      </c>
      <c r="C4" s="56" t="s">
        <v>2449</v>
      </c>
      <c r="D4" s="56"/>
    </row>
    <row r="5" s="48" customFormat="1" ht="24" customHeight="1" spans="1:4">
      <c r="A5" s="56"/>
      <c r="B5" s="56"/>
      <c r="C5" s="56" t="s">
        <v>74</v>
      </c>
      <c r="D5" s="59" t="s">
        <v>75</v>
      </c>
    </row>
    <row r="6" ht="18.95" customHeight="1" spans="1:4">
      <c r="A6" s="116" t="s">
        <v>2450</v>
      </c>
      <c r="B6" s="121">
        <f>B7</f>
        <v>420</v>
      </c>
      <c r="C6" s="121">
        <f>C7</f>
        <v>520</v>
      </c>
      <c r="D6" s="63">
        <f>IF(OR(VALUE(C6)=0,ISERROR(C6/B6-1)),"",ROUND(C6/B6-1,3))</f>
        <v>0.238</v>
      </c>
    </row>
    <row r="7" ht="18.95" customHeight="1" spans="1:4">
      <c r="A7" s="114" t="s">
        <v>2451</v>
      </c>
      <c r="B7" s="121">
        <v>420</v>
      </c>
      <c r="C7" s="121">
        <v>520</v>
      </c>
      <c r="D7" s="63"/>
    </row>
    <row r="8" ht="18.95" customHeight="1" spans="1:4">
      <c r="A8" s="116" t="s">
        <v>2452</v>
      </c>
      <c r="B8" s="121"/>
      <c r="C8" s="121"/>
      <c r="D8" s="63" t="str">
        <f t="shared" ref="D8:D29" si="0">IF(OR(VALUE(C8)=0,ISERROR(C8/B8-1)),"",ROUND(C8/B8-1,3))</f>
        <v/>
      </c>
    </row>
    <row r="9" ht="18.95" customHeight="1" spans="1:4">
      <c r="A9" s="116" t="s">
        <v>2453</v>
      </c>
      <c r="B9" s="120"/>
      <c r="C9" s="120"/>
      <c r="D9" s="63" t="str">
        <f t="shared" si="0"/>
        <v/>
      </c>
    </row>
    <row r="10" ht="18.95" customHeight="1" spans="1:4">
      <c r="A10" s="116" t="s">
        <v>2454</v>
      </c>
      <c r="B10" s="120"/>
      <c r="C10" s="120"/>
      <c r="D10" s="63" t="str">
        <f t="shared" si="0"/>
        <v/>
      </c>
    </row>
    <row r="11" ht="18.95" customHeight="1" spans="1:4">
      <c r="A11" s="116" t="s">
        <v>2455</v>
      </c>
      <c r="B11" s="120"/>
      <c r="C11" s="120"/>
      <c r="D11" s="63" t="str">
        <f t="shared" si="0"/>
        <v/>
      </c>
    </row>
    <row r="12" ht="18.95" customHeight="1" spans="1:4">
      <c r="A12" s="117"/>
      <c r="B12" s="120"/>
      <c r="C12" s="120"/>
      <c r="D12" s="63" t="str">
        <f t="shared" si="0"/>
        <v/>
      </c>
    </row>
    <row r="13" ht="18.95" customHeight="1" spans="1:4">
      <c r="A13" s="117"/>
      <c r="B13" s="120"/>
      <c r="C13" s="120"/>
      <c r="D13" s="63" t="str">
        <f t="shared" si="0"/>
        <v/>
      </c>
    </row>
    <row r="14" ht="18.95" customHeight="1" spans="1:4">
      <c r="A14" s="118" t="s">
        <v>104</v>
      </c>
      <c r="B14" s="119">
        <f>SUM(B6,B8:B13)</f>
        <v>420</v>
      </c>
      <c r="C14" s="119">
        <f>SUM(C6,C8:C13)</f>
        <v>520</v>
      </c>
      <c r="D14" s="63">
        <f t="shared" si="0"/>
        <v>0.238</v>
      </c>
    </row>
    <row r="15" ht="18.95" customHeight="1" spans="1:4">
      <c r="A15" s="114" t="s">
        <v>2456</v>
      </c>
      <c r="B15" s="120">
        <v>433</v>
      </c>
      <c r="C15" s="120">
        <v>1835</v>
      </c>
      <c r="D15" s="63"/>
    </row>
    <row r="16" ht="18.95" customHeight="1" spans="1:4">
      <c r="A16" s="114" t="s">
        <v>2457</v>
      </c>
      <c r="B16" s="120"/>
      <c r="C16" s="120">
        <v>3</v>
      </c>
      <c r="D16" s="63"/>
    </row>
    <row r="17" ht="18.95" customHeight="1" spans="1:4">
      <c r="A17" s="114" t="s">
        <v>2458</v>
      </c>
      <c r="B17" s="120"/>
      <c r="C17" s="120"/>
      <c r="D17" s="63"/>
    </row>
    <row r="18" ht="18.95" customHeight="1" spans="1:4">
      <c r="A18" s="118" t="s">
        <v>2459</v>
      </c>
      <c r="B18" s="119">
        <f>SUM(B14:B17)</f>
        <v>853</v>
      </c>
      <c r="C18" s="119">
        <f>SUM(C14:C17)</f>
        <v>2358</v>
      </c>
      <c r="D18" s="63"/>
    </row>
    <row r="19" ht="18.95" customHeight="1" spans="1:4">
      <c r="A19" s="118"/>
      <c r="B19" s="122"/>
      <c r="C19" s="122"/>
      <c r="D19" s="63" t="str">
        <f t="shared" si="0"/>
        <v/>
      </c>
    </row>
    <row r="20" ht="18.95" customHeight="1" spans="1:4">
      <c r="A20" s="118"/>
      <c r="B20" s="122"/>
      <c r="C20" s="122"/>
      <c r="D20" s="63" t="str">
        <f t="shared" si="0"/>
        <v/>
      </c>
    </row>
    <row r="21" ht="18.95" customHeight="1" spans="1:4">
      <c r="A21" s="116" t="s">
        <v>2460</v>
      </c>
      <c r="B21" s="115">
        <f>SUM(B22:B24)</f>
        <v>430</v>
      </c>
      <c r="C21" s="115">
        <f>SUM(C22:C24)</f>
        <v>1838</v>
      </c>
      <c r="D21" s="63">
        <f t="shared" si="0"/>
        <v>3.274</v>
      </c>
    </row>
    <row r="22" ht="18.95" customHeight="1" spans="1:4">
      <c r="A22" s="114" t="s">
        <v>2461</v>
      </c>
      <c r="B22" s="115"/>
      <c r="C22" s="115">
        <v>1835</v>
      </c>
      <c r="D22" s="63"/>
    </row>
    <row r="23" ht="18.95" customHeight="1" spans="1:4">
      <c r="A23" s="114" t="s">
        <v>2462</v>
      </c>
      <c r="B23" s="115">
        <v>1</v>
      </c>
      <c r="C23" s="115">
        <v>3</v>
      </c>
      <c r="D23" s="63"/>
    </row>
    <row r="24" ht="18.95" customHeight="1" spans="1:4">
      <c r="A24" s="114" t="s">
        <v>2463</v>
      </c>
      <c r="B24" s="115">
        <v>429</v>
      </c>
      <c r="C24" s="115"/>
      <c r="D24" s="63"/>
    </row>
    <row r="25" ht="18.95" customHeight="1" spans="1:4">
      <c r="A25" s="116" t="s">
        <v>2464</v>
      </c>
      <c r="B25" s="115"/>
      <c r="C25" s="115"/>
      <c r="D25" s="63" t="str">
        <f t="shared" si="0"/>
        <v/>
      </c>
    </row>
    <row r="26" ht="18.95" customHeight="1" spans="1:4">
      <c r="A26" s="116" t="s">
        <v>2465</v>
      </c>
      <c r="B26" s="115"/>
      <c r="C26" s="115"/>
      <c r="D26" s="63" t="str">
        <f t="shared" si="0"/>
        <v/>
      </c>
    </row>
    <row r="27" ht="18.95" customHeight="1" spans="1:4">
      <c r="A27" s="116" t="s">
        <v>2466</v>
      </c>
      <c r="B27" s="115"/>
      <c r="C27" s="115"/>
      <c r="D27" s="63" t="str">
        <f t="shared" si="0"/>
        <v/>
      </c>
    </row>
    <row r="28" ht="18.95" customHeight="1" spans="1:6">
      <c r="A28" s="117"/>
      <c r="B28" s="115"/>
      <c r="C28" s="115"/>
      <c r="D28" s="63" t="str">
        <f t="shared" si="0"/>
        <v/>
      </c>
      <c r="E28" s="94"/>
      <c r="F28" s="94"/>
    </row>
    <row r="29" s="94" customFormat="1" ht="18.95" customHeight="1" spans="1:4">
      <c r="A29" s="118" t="s">
        <v>2428</v>
      </c>
      <c r="B29" s="119">
        <f>SUM(B21,B25:B28)</f>
        <v>430</v>
      </c>
      <c r="C29" s="119">
        <f>SUM(C21,C25:C28)</f>
        <v>1838</v>
      </c>
      <c r="D29" s="63">
        <f t="shared" si="0"/>
        <v>3.274</v>
      </c>
    </row>
    <row r="30" s="94" customFormat="1" ht="18.95" customHeight="1" spans="1:4">
      <c r="A30" s="114" t="s">
        <v>2467</v>
      </c>
      <c r="B30" s="120">
        <v>420</v>
      </c>
      <c r="C30" s="120">
        <v>520</v>
      </c>
      <c r="D30" s="63"/>
    </row>
    <row r="31" s="94" customFormat="1" ht="18.95" customHeight="1" spans="1:4">
      <c r="A31" s="114" t="s">
        <v>2468</v>
      </c>
      <c r="B31" s="120">
        <v>3</v>
      </c>
      <c r="C31" s="120"/>
      <c r="D31" s="63"/>
    </row>
    <row r="32" s="94" customFormat="1" ht="18.95" customHeight="1" spans="1:4">
      <c r="A32" s="118" t="s">
        <v>2436</v>
      </c>
      <c r="B32" s="119">
        <f>SUM(B29:B31)</f>
        <v>853</v>
      </c>
      <c r="C32" s="119">
        <f>SUM(C29:C31)</f>
        <v>2358</v>
      </c>
      <c r="D32" s="63"/>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4">
    <mergeCell ref="A1:D1"/>
    <mergeCell ref="C4:D4"/>
    <mergeCell ref="A4:A5"/>
    <mergeCell ref="B4:B5"/>
  </mergeCells>
  <conditionalFormatting sqref="A15">
    <cfRule type="expression" dxfId="0" priority="3" stopIfTrue="1">
      <formula>"len($A:$A)=3"</formula>
    </cfRule>
  </conditionalFormatting>
  <conditionalFormatting sqref="A6:A20">
    <cfRule type="expression" dxfId="0" priority="8" stopIfTrue="1">
      <formula>"len($A:$A)=3"</formula>
    </cfRule>
  </conditionalFormatting>
  <conditionalFormatting sqref="A25:A27">
    <cfRule type="expression" dxfId="0" priority="4" stopIfTrue="1">
      <formula>"len($A:$A)=3"</formula>
    </cfRule>
  </conditionalFormatting>
  <conditionalFormatting sqref="D6:D32">
    <cfRule type="cellIs" dxfId="1" priority="11" stopIfTrue="1" operator="lessThan">
      <formula>0</formula>
    </cfRule>
    <cfRule type="cellIs" dxfId="2" priority="12" stopIfTrue="1" operator="greaterThan">
      <formula>5</formula>
    </cfRule>
  </conditionalFormatting>
  <conditionalFormatting sqref="D30:D32">
    <cfRule type="cellIs" dxfId="1" priority="5" stopIfTrue="1" operator="lessThan">
      <formula>0</formula>
    </cfRule>
    <cfRule type="cellIs" dxfId="1" priority="9" stopIfTrue="1" operator="lessThan">
      <formula>0</formula>
    </cfRule>
    <cfRule type="cellIs" dxfId="1" priority="10" stopIfTrue="1" operator="lessThan">
      <formula>0</formula>
    </cfRule>
  </conditionalFormatting>
  <conditionalFormatting sqref="A6:A13 A16:A17">
    <cfRule type="expression" dxfId="0" priority="13" stopIfTrue="1">
      <formula>"len($A:$A)=3"</formula>
    </cfRule>
  </conditionalFormatting>
  <printOptions horizontalCentered="1"/>
  <pageMargins left="0.786805555555556" right="0.786805555555556" top="0.786805555555556" bottom="0.786805555555556" header="0.590277777777778" footer="0.393055555555556"/>
  <pageSetup paperSize="9" firstPageNumber="54" orientation="portrait" useFirstPageNumber="1"/>
  <headerFooter>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599993896298105"/>
  </sheetPr>
  <dimension ref="A1:D44"/>
  <sheetViews>
    <sheetView showZeros="0" topLeftCell="A16" workbookViewId="0">
      <selection activeCell="C30" sqref="C30:C32"/>
    </sheetView>
  </sheetViews>
  <sheetFormatPr defaultColWidth="9" defaultRowHeight="14.25" outlineLevelCol="3"/>
  <cols>
    <col min="1" max="1" width="43.625" style="49" customWidth="1"/>
    <col min="2" max="3" width="11.625" style="49" customWidth="1"/>
    <col min="4" max="4" width="11.625" style="50" customWidth="1"/>
    <col min="5" max="16384" width="9" style="49"/>
  </cols>
  <sheetData>
    <row r="1" s="46" customFormat="1" ht="27" spans="1:4">
      <c r="A1" s="51" t="s">
        <v>2469</v>
      </c>
      <c r="B1" s="51"/>
      <c r="C1" s="51"/>
      <c r="D1" s="51"/>
    </row>
    <row r="2" s="47" customFormat="1" ht="9" customHeight="1" spans="1:4">
      <c r="A2" s="52"/>
      <c r="B2" s="52"/>
      <c r="C2" s="52"/>
      <c r="D2" s="52"/>
    </row>
    <row r="3" ht="20.25" customHeight="1" spans="1:4">
      <c r="A3" s="47" t="s">
        <v>2470</v>
      </c>
      <c r="C3" s="53"/>
      <c r="D3" s="53" t="s">
        <v>69</v>
      </c>
    </row>
    <row r="4" s="48" customFormat="1" ht="24" customHeight="1" spans="1:4">
      <c r="A4" s="56" t="s">
        <v>2471</v>
      </c>
      <c r="B4" s="56" t="s">
        <v>129</v>
      </c>
      <c r="C4" s="56" t="s">
        <v>130</v>
      </c>
      <c r="D4" s="56"/>
    </row>
    <row r="5" s="48" customFormat="1" ht="24" customHeight="1" spans="1:4">
      <c r="A5" s="56"/>
      <c r="B5" s="56"/>
      <c r="C5" s="56" t="s">
        <v>74</v>
      </c>
      <c r="D5" s="59" t="s">
        <v>75</v>
      </c>
    </row>
    <row r="6" ht="18.95" customHeight="1" spans="1:4">
      <c r="A6" s="116" t="s">
        <v>2450</v>
      </c>
      <c r="B6" s="121">
        <f>B7</f>
        <v>420</v>
      </c>
      <c r="C6" s="121">
        <f>C7</f>
        <v>515</v>
      </c>
      <c r="D6" s="63">
        <f>IF(OR(VALUE(C6)=0,ISERROR(C6/B6-1)),"",ROUND(C6/B6-1,3))</f>
        <v>0.226</v>
      </c>
    </row>
    <row r="7" ht="18.95" customHeight="1" spans="1:4">
      <c r="A7" s="114" t="s">
        <v>2451</v>
      </c>
      <c r="B7" s="121">
        <v>420</v>
      </c>
      <c r="C7" s="121">
        <v>515</v>
      </c>
      <c r="D7" s="63"/>
    </row>
    <row r="8" ht="18.95" customHeight="1" spans="1:4">
      <c r="A8" s="116" t="s">
        <v>2452</v>
      </c>
      <c r="B8" s="121"/>
      <c r="C8" s="121"/>
      <c r="D8" s="63" t="str">
        <f t="shared" ref="D8:D29" si="0">IF(OR(VALUE(C8)=0,ISERROR(C8/B8-1)),"",ROUND(C8/B8-1,3))</f>
        <v/>
      </c>
    </row>
    <row r="9" ht="18.95" customHeight="1" spans="1:4">
      <c r="A9" s="116" t="s">
        <v>2453</v>
      </c>
      <c r="B9" s="120"/>
      <c r="C9" s="120"/>
      <c r="D9" s="63" t="str">
        <f t="shared" si="0"/>
        <v/>
      </c>
    </row>
    <row r="10" ht="18.95" customHeight="1" spans="1:4">
      <c r="A10" s="116" t="s">
        <v>2454</v>
      </c>
      <c r="B10" s="120"/>
      <c r="C10" s="120"/>
      <c r="D10" s="63" t="str">
        <f t="shared" si="0"/>
        <v/>
      </c>
    </row>
    <row r="11" ht="18.95" customHeight="1" spans="1:4">
      <c r="A11" s="116" t="s">
        <v>2455</v>
      </c>
      <c r="B11" s="120"/>
      <c r="C11" s="120"/>
      <c r="D11" s="63" t="str">
        <f t="shared" si="0"/>
        <v/>
      </c>
    </row>
    <row r="12" ht="18.95" customHeight="1" spans="1:4">
      <c r="A12" s="117"/>
      <c r="B12" s="120"/>
      <c r="C12" s="120"/>
      <c r="D12" s="63" t="str">
        <f t="shared" si="0"/>
        <v/>
      </c>
    </row>
    <row r="13" ht="18.95" customHeight="1" spans="1:4">
      <c r="A13" s="117"/>
      <c r="B13" s="120"/>
      <c r="C13" s="120"/>
      <c r="D13" s="63" t="str">
        <f t="shared" si="0"/>
        <v/>
      </c>
    </row>
    <row r="14" ht="18.95" customHeight="1" spans="1:4">
      <c r="A14" s="118" t="s">
        <v>104</v>
      </c>
      <c r="B14" s="119">
        <f>SUM(B6,B8:B13)</f>
        <v>420</v>
      </c>
      <c r="C14" s="119">
        <f>SUM(C6,C8:C13)</f>
        <v>515</v>
      </c>
      <c r="D14" s="63">
        <f t="shared" si="0"/>
        <v>0.226</v>
      </c>
    </row>
    <row r="15" ht="18.95" customHeight="1" spans="1:4">
      <c r="A15" s="114" t="s">
        <v>2456</v>
      </c>
      <c r="B15" s="120">
        <v>433</v>
      </c>
      <c r="C15" s="120">
        <v>1835</v>
      </c>
      <c r="D15" s="63"/>
    </row>
    <row r="16" ht="18.95" customHeight="1" spans="1:4">
      <c r="A16" s="114" t="s">
        <v>2457</v>
      </c>
      <c r="B16" s="120"/>
      <c r="C16" s="120"/>
      <c r="D16" s="63"/>
    </row>
    <row r="17" ht="18.95" customHeight="1" spans="1:4">
      <c r="A17" s="114" t="s">
        <v>2458</v>
      </c>
      <c r="B17" s="120"/>
      <c r="C17" s="120"/>
      <c r="D17" s="63"/>
    </row>
    <row r="18" ht="18.95" customHeight="1" spans="1:4">
      <c r="A18" s="118" t="s">
        <v>2459</v>
      </c>
      <c r="B18" s="119">
        <f>SUM(B14:B17)</f>
        <v>853</v>
      </c>
      <c r="C18" s="119">
        <f>SUM(C14:C17)</f>
        <v>2350</v>
      </c>
      <c r="D18" s="63"/>
    </row>
    <row r="19" ht="18.95" customHeight="1" spans="1:4">
      <c r="A19" s="118"/>
      <c r="B19" s="122"/>
      <c r="C19" s="122"/>
      <c r="D19" s="63" t="str">
        <f t="shared" si="0"/>
        <v/>
      </c>
    </row>
    <row r="20" ht="18.95" customHeight="1" spans="1:4">
      <c r="A20" s="118"/>
      <c r="B20" s="122"/>
      <c r="C20" s="122"/>
      <c r="D20" s="63" t="str">
        <f t="shared" si="0"/>
        <v/>
      </c>
    </row>
    <row r="21" ht="18.95" customHeight="1" spans="1:4">
      <c r="A21" s="116" t="s">
        <v>2460</v>
      </c>
      <c r="B21" s="115">
        <f>SUM(B22:B24)</f>
        <v>429</v>
      </c>
      <c r="C21" s="115">
        <f>SUM(C22:C24)</f>
        <v>1835</v>
      </c>
      <c r="D21" s="63">
        <f t="shared" si="0"/>
        <v>3.277</v>
      </c>
    </row>
    <row r="22" ht="18.95" customHeight="1" spans="1:4">
      <c r="A22" s="114" t="s">
        <v>2461</v>
      </c>
      <c r="B22" s="115"/>
      <c r="C22" s="115">
        <v>1835</v>
      </c>
      <c r="D22" s="63"/>
    </row>
    <row r="23" ht="18.95" customHeight="1" spans="1:4">
      <c r="A23" s="114" t="s">
        <v>2462</v>
      </c>
      <c r="B23" s="115"/>
      <c r="C23" s="115"/>
      <c r="D23" s="63"/>
    </row>
    <row r="24" ht="18.95" customHeight="1" spans="1:4">
      <c r="A24" s="114" t="s">
        <v>2463</v>
      </c>
      <c r="B24" s="115">
        <v>429</v>
      </c>
      <c r="C24" s="115"/>
      <c r="D24" s="63"/>
    </row>
    <row r="25" ht="18.95" customHeight="1" spans="1:4">
      <c r="A25" s="116" t="s">
        <v>2464</v>
      </c>
      <c r="B25" s="115"/>
      <c r="C25" s="115"/>
      <c r="D25" s="63" t="str">
        <f t="shared" si="0"/>
        <v/>
      </c>
    </row>
    <row r="26" ht="18.95" customHeight="1" spans="1:4">
      <c r="A26" s="116" t="s">
        <v>2465</v>
      </c>
      <c r="B26" s="115"/>
      <c r="C26" s="115"/>
      <c r="D26" s="63" t="str">
        <f t="shared" si="0"/>
        <v/>
      </c>
    </row>
    <row r="27" ht="18.95" customHeight="1" spans="1:4">
      <c r="A27" s="116" t="s">
        <v>2466</v>
      </c>
      <c r="B27" s="115"/>
      <c r="C27" s="115"/>
      <c r="D27" s="63" t="str">
        <f t="shared" si="0"/>
        <v/>
      </c>
    </row>
    <row r="28" ht="18.95" customHeight="1" spans="1:4">
      <c r="A28" s="117"/>
      <c r="B28" s="115"/>
      <c r="C28" s="115"/>
      <c r="D28" s="63" t="str">
        <f t="shared" si="0"/>
        <v/>
      </c>
    </row>
    <row r="29" ht="18.95" customHeight="1" spans="1:4">
      <c r="A29" s="118" t="s">
        <v>2428</v>
      </c>
      <c r="B29" s="119">
        <f>SUM(B21,B25:B28)</f>
        <v>429</v>
      </c>
      <c r="C29" s="119">
        <f>SUM(C21,C25:C28)</f>
        <v>1835</v>
      </c>
      <c r="D29" s="63">
        <f t="shared" si="0"/>
        <v>3.277</v>
      </c>
    </row>
    <row r="30" ht="18.95" customHeight="1" spans="1:4">
      <c r="A30" s="114" t="s">
        <v>2472</v>
      </c>
      <c r="B30" s="120">
        <v>4</v>
      </c>
      <c r="C30" s="120"/>
      <c r="D30" s="63"/>
    </row>
    <row r="31" ht="18.95" customHeight="1" spans="1:4">
      <c r="A31" s="114" t="s">
        <v>2467</v>
      </c>
      <c r="B31" s="120">
        <v>420</v>
      </c>
      <c r="C31" s="120">
        <v>515</v>
      </c>
      <c r="D31" s="63"/>
    </row>
    <row r="32" ht="18.95" customHeight="1" spans="1:4">
      <c r="A32" s="114" t="s">
        <v>2468</v>
      </c>
      <c r="B32" s="120"/>
      <c r="C32" s="120"/>
      <c r="D32" s="63"/>
    </row>
    <row r="33" ht="18.95" customHeight="1" spans="1:4">
      <c r="A33" s="118" t="s">
        <v>2436</v>
      </c>
      <c r="B33" s="119">
        <f>SUM(B29:B32)</f>
        <v>853</v>
      </c>
      <c r="C33" s="119">
        <f>SUM(C29:C32)</f>
        <v>2350</v>
      </c>
      <c r="D33" s="63"/>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4">
    <mergeCell ref="A1:D1"/>
    <mergeCell ref="C4:D4"/>
    <mergeCell ref="A4:A5"/>
    <mergeCell ref="B4:B5"/>
  </mergeCells>
  <conditionalFormatting sqref="A7">
    <cfRule type="expression" dxfId="0" priority="1" stopIfTrue="1">
      <formula>"len($A:$A)=3"</formula>
    </cfRule>
    <cfRule type="expression" dxfId="0" priority="2" stopIfTrue="1">
      <formula>"len($A:$A)=3"</formula>
    </cfRule>
  </conditionalFormatting>
  <conditionalFormatting sqref="A15">
    <cfRule type="expression" dxfId="0" priority="3" stopIfTrue="1">
      <formula>"len($A:$A)=3"</formula>
    </cfRule>
    <cfRule type="expression" dxfId="0" priority="4" stopIfTrue="1">
      <formula>"len($A:$A)=3"</formula>
    </cfRule>
  </conditionalFormatting>
  <conditionalFormatting sqref="D6:D33">
    <cfRule type="cellIs" dxfId="1" priority="9" stopIfTrue="1" operator="lessThan">
      <formula>0</formula>
    </cfRule>
    <cfRule type="cellIs" dxfId="2" priority="10" stopIfTrue="1" operator="greaterThan">
      <formula>5</formula>
    </cfRule>
  </conditionalFormatting>
  <conditionalFormatting sqref="D31:D33">
    <cfRule type="cellIs" dxfId="1" priority="5" stopIfTrue="1" operator="lessThan">
      <formula>0</formula>
    </cfRule>
    <cfRule type="cellIs" dxfId="1" priority="7" stopIfTrue="1" operator="lessThan">
      <formula>0</formula>
    </cfRule>
    <cfRule type="cellIs" dxfId="1" priority="8" stopIfTrue="1" operator="lessThan">
      <formula>0</formula>
    </cfRule>
  </conditionalFormatting>
  <conditionalFormatting sqref="A6 A16:A17 A25:A27 A8:A13">
    <cfRule type="expression" dxfId="0" priority="11" stopIfTrue="1">
      <formula>"len($A:$A)=3"</formula>
    </cfRule>
  </conditionalFormatting>
  <conditionalFormatting sqref="A6 A16:A20 A8:A14">
    <cfRule type="expression" dxfId="0" priority="6" stopIfTrue="1">
      <formula>"len($A:$A)=3"</formula>
    </cfRule>
  </conditionalFormatting>
  <printOptions horizontalCentered="1"/>
  <pageMargins left="0.786805555555556" right="0.786805555555556" top="0.786805555555556" bottom="0.786805555555556" header="0.590277777777778" footer="0.393055555555556"/>
  <pageSetup paperSize="9" firstPageNumber="55" orientation="portrait" useFirstPageNumber="1"/>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69"/>
  <sheetViews>
    <sheetView showZeros="0" workbookViewId="0">
      <selection activeCell="C10" sqref="C10"/>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2473</v>
      </c>
      <c r="B1" s="95"/>
      <c r="C1" s="95"/>
      <c r="D1" s="95"/>
    </row>
    <row r="2" ht="9" customHeight="1" spans="1:4">
      <c r="A2" s="96"/>
      <c r="B2" s="96"/>
      <c r="C2" s="96"/>
      <c r="D2" s="96"/>
    </row>
    <row r="3" ht="18" customHeight="1" spans="1:4">
      <c r="A3" s="97" t="s">
        <v>2474</v>
      </c>
      <c r="B3" s="97"/>
      <c r="C3" s="98"/>
      <c r="D3" s="99" t="s">
        <v>69</v>
      </c>
    </row>
    <row r="4" s="92" customFormat="1" ht="24" customHeight="1" spans="1:4">
      <c r="A4" s="56" t="s">
        <v>2447</v>
      </c>
      <c r="B4" s="56" t="s">
        <v>2448</v>
      </c>
      <c r="C4" s="56" t="s">
        <v>2449</v>
      </c>
      <c r="D4" s="56"/>
    </row>
    <row r="5" ht="24" customHeight="1" spans="1:4">
      <c r="A5" s="56"/>
      <c r="B5" s="56"/>
      <c r="C5" s="56" t="s">
        <v>2475</v>
      </c>
      <c r="D5" s="59" t="s">
        <v>75</v>
      </c>
    </row>
    <row r="6" s="93" customFormat="1" ht="18.6" customHeight="1" spans="1:4">
      <c r="A6" s="217" t="s">
        <v>2476</v>
      </c>
      <c r="B6" s="101">
        <f>SUM(B7:B12)</f>
        <v>147247</v>
      </c>
      <c r="C6" s="101">
        <f>SUM(C7:C12)</f>
        <v>180497</v>
      </c>
      <c r="D6" s="102">
        <f t="shared" ref="D6:D68" si="0">IF(OR(VALUE(C6)=0,ISERROR(C6/B6-1)),"",ROUND(C6/B6-1,3))</f>
        <v>0.226</v>
      </c>
    </row>
    <row r="7" ht="18.6" customHeight="1" spans="1:4">
      <c r="A7" s="103" t="s">
        <v>2477</v>
      </c>
      <c r="B7" s="104">
        <v>120863</v>
      </c>
      <c r="C7" s="104">
        <v>145836</v>
      </c>
      <c r="D7" s="105">
        <f t="shared" si="0"/>
        <v>0.207</v>
      </c>
    </row>
    <row r="8" ht="18.6" customHeight="1" spans="1:4">
      <c r="A8" s="103" t="s">
        <v>2478</v>
      </c>
      <c r="B8" s="104">
        <v>2427</v>
      </c>
      <c r="C8" s="104">
        <v>4341</v>
      </c>
      <c r="D8" s="105">
        <f t="shared" si="0"/>
        <v>0.789</v>
      </c>
    </row>
    <row r="9" ht="18.6" customHeight="1" spans="1:4">
      <c r="A9" s="103" t="s">
        <v>2479</v>
      </c>
      <c r="B9" s="104">
        <v>19192</v>
      </c>
      <c r="C9" s="104">
        <v>24384</v>
      </c>
      <c r="D9" s="105">
        <f t="shared" si="0"/>
        <v>0.271</v>
      </c>
    </row>
    <row r="10" ht="18.6" customHeight="1" spans="1:4">
      <c r="A10" s="103" t="s">
        <v>2480</v>
      </c>
      <c r="B10" s="104"/>
      <c r="C10" s="104"/>
      <c r="D10" s="105" t="str">
        <f t="shared" si="0"/>
        <v/>
      </c>
    </row>
    <row r="11" ht="18.6" customHeight="1" spans="1:4">
      <c r="A11" s="103" t="s">
        <v>2481</v>
      </c>
      <c r="B11" s="104">
        <v>30</v>
      </c>
      <c r="C11" s="104">
        <v>218</v>
      </c>
      <c r="D11" s="105">
        <f t="shared" si="0"/>
        <v>6.267</v>
      </c>
    </row>
    <row r="12" s="93" customFormat="1" ht="18.6" customHeight="1" spans="1:4">
      <c r="A12" s="103" t="s">
        <v>2482</v>
      </c>
      <c r="B12" s="104">
        <v>4735</v>
      </c>
      <c r="C12" s="104">
        <v>5718</v>
      </c>
      <c r="D12" s="105">
        <f t="shared" si="0"/>
        <v>0.208</v>
      </c>
    </row>
    <row r="13" s="93" customFormat="1" ht="18.6" customHeight="1" spans="1:4">
      <c r="A13" s="217" t="s">
        <v>2483</v>
      </c>
      <c r="B13" s="101">
        <f>SUM(B14:B19)</f>
        <v>301964</v>
      </c>
      <c r="C13" s="101">
        <f>SUM(C14:C19)</f>
        <v>158476</v>
      </c>
      <c r="D13" s="102">
        <f t="shared" si="0"/>
        <v>-0.475</v>
      </c>
    </row>
    <row r="14" s="93" customFormat="1" ht="18.6" customHeight="1" spans="1:4">
      <c r="A14" s="103" t="s">
        <v>2477</v>
      </c>
      <c r="B14" s="104">
        <v>235017</v>
      </c>
      <c r="C14" s="104">
        <v>149099</v>
      </c>
      <c r="D14" s="105">
        <f t="shared" si="0"/>
        <v>-0.366</v>
      </c>
    </row>
    <row r="15" ht="18.6" customHeight="1" spans="1:4">
      <c r="A15" s="103" t="s">
        <v>2478</v>
      </c>
      <c r="B15" s="104">
        <v>627</v>
      </c>
      <c r="C15" s="104">
        <v>1320</v>
      </c>
      <c r="D15" s="105">
        <f t="shared" si="0"/>
        <v>1.105</v>
      </c>
    </row>
    <row r="16" ht="18.6" customHeight="1" spans="1:4">
      <c r="A16" s="103" t="s">
        <v>2479</v>
      </c>
      <c r="B16" s="104">
        <v>66320</v>
      </c>
      <c r="C16" s="104">
        <v>8057</v>
      </c>
      <c r="D16" s="105">
        <f t="shared" si="0"/>
        <v>-0.879</v>
      </c>
    </row>
    <row r="17" ht="18.6" customHeight="1" spans="1:4">
      <c r="A17" s="103" t="s">
        <v>2480</v>
      </c>
      <c r="B17" s="104"/>
      <c r="C17" s="104"/>
      <c r="D17" s="105" t="str">
        <f t="shared" si="0"/>
        <v/>
      </c>
    </row>
    <row r="18" ht="18.6" customHeight="1" spans="1:4">
      <c r="A18" s="103" t="s">
        <v>2481</v>
      </c>
      <c r="B18" s="104"/>
      <c r="C18" s="104"/>
      <c r="D18" s="105" t="str">
        <f t="shared" si="0"/>
        <v/>
      </c>
    </row>
    <row r="19" ht="18.6" customHeight="1" spans="1:4">
      <c r="A19" s="103" t="s">
        <v>2482</v>
      </c>
      <c r="B19" s="104"/>
      <c r="C19" s="104"/>
      <c r="D19" s="105" t="str">
        <f t="shared" si="0"/>
        <v/>
      </c>
    </row>
    <row r="20" s="93" customFormat="1" ht="18.6" customHeight="1" spans="1:4">
      <c r="A20" s="217" t="s">
        <v>2484</v>
      </c>
      <c r="B20" s="101">
        <f>SUM(B21:B26)</f>
        <v>6154</v>
      </c>
      <c r="C20" s="101">
        <f>SUM(C21:C26)</f>
        <v>7874</v>
      </c>
      <c r="D20" s="102">
        <f t="shared" si="0"/>
        <v>0.279</v>
      </c>
    </row>
    <row r="21" s="93" customFormat="1" ht="18.6" customHeight="1" spans="1:4">
      <c r="A21" s="103" t="s">
        <v>2477</v>
      </c>
      <c r="B21" s="104">
        <v>5585</v>
      </c>
      <c r="C21" s="112">
        <v>6169</v>
      </c>
      <c r="D21" s="105">
        <f t="shared" si="0"/>
        <v>0.105</v>
      </c>
    </row>
    <row r="22" s="93" customFormat="1" ht="18.6" customHeight="1" spans="1:4">
      <c r="A22" s="103" t="s">
        <v>2478</v>
      </c>
      <c r="B22" s="104">
        <v>552</v>
      </c>
      <c r="C22" s="112">
        <v>1680</v>
      </c>
      <c r="D22" s="105">
        <f t="shared" si="0"/>
        <v>2.043</v>
      </c>
    </row>
    <row r="23" ht="18.6" customHeight="1" spans="1:4">
      <c r="A23" s="103" t="s">
        <v>2479</v>
      </c>
      <c r="B23" s="104"/>
      <c r="C23" s="113"/>
      <c r="D23" s="105" t="str">
        <f t="shared" si="0"/>
        <v/>
      </c>
    </row>
    <row r="24" ht="18.6" customHeight="1" spans="1:4">
      <c r="A24" s="103" t="s">
        <v>2480</v>
      </c>
      <c r="B24" s="104"/>
      <c r="C24" s="113"/>
      <c r="D24" s="105" t="str">
        <f t="shared" si="0"/>
        <v/>
      </c>
    </row>
    <row r="25" ht="18.6" customHeight="1" spans="1:4">
      <c r="A25" s="103" t="s">
        <v>2481</v>
      </c>
      <c r="B25" s="104"/>
      <c r="C25" s="113">
        <v>3</v>
      </c>
      <c r="D25" s="105" t="str">
        <f t="shared" si="0"/>
        <v/>
      </c>
    </row>
    <row r="26" ht="18.6" customHeight="1" spans="1:4">
      <c r="A26" s="103" t="s">
        <v>2482</v>
      </c>
      <c r="B26" s="104">
        <v>17</v>
      </c>
      <c r="C26" s="113">
        <v>22</v>
      </c>
      <c r="D26" s="105">
        <f t="shared" si="0"/>
        <v>0.294</v>
      </c>
    </row>
    <row r="27" s="93" customFormat="1" ht="18.6" customHeight="1" spans="1:4">
      <c r="A27" s="217" t="s">
        <v>2485</v>
      </c>
      <c r="B27" s="101">
        <f>SUM(B28:B33)</f>
        <v>132159</v>
      </c>
      <c r="C27" s="101">
        <f>SUM(C28:C33)</f>
        <v>150585</v>
      </c>
      <c r="D27" s="102">
        <f t="shared" si="0"/>
        <v>0.139</v>
      </c>
    </row>
    <row r="28" ht="18.6" customHeight="1" spans="1:4">
      <c r="A28" s="103" t="s">
        <v>2477</v>
      </c>
      <c r="B28" s="104">
        <v>109237</v>
      </c>
      <c r="C28" s="104">
        <v>123721</v>
      </c>
      <c r="D28" s="105">
        <f t="shared" si="0"/>
        <v>0.133</v>
      </c>
    </row>
    <row r="29" ht="18.6" customHeight="1" spans="1:4">
      <c r="A29" s="103" t="s">
        <v>2478</v>
      </c>
      <c r="B29" s="104">
        <v>531</v>
      </c>
      <c r="C29" s="104">
        <v>1619</v>
      </c>
      <c r="D29" s="105">
        <f t="shared" si="0"/>
        <v>2.049</v>
      </c>
    </row>
    <row r="30" ht="18.6" customHeight="1" spans="1:4">
      <c r="A30" s="103" t="s">
        <v>2479</v>
      </c>
      <c r="B30" s="104">
        <v>43</v>
      </c>
      <c r="C30" s="104">
        <v>15</v>
      </c>
      <c r="D30" s="105">
        <f t="shared" si="0"/>
        <v>-0.651</v>
      </c>
    </row>
    <row r="31" ht="18.6" customHeight="1" spans="1:4">
      <c r="A31" s="103" t="s">
        <v>2480</v>
      </c>
      <c r="B31" s="104"/>
      <c r="C31" s="104"/>
      <c r="D31" s="105" t="str">
        <f t="shared" si="0"/>
        <v/>
      </c>
    </row>
    <row r="32" ht="18.6" customHeight="1" spans="1:4">
      <c r="A32" s="103" t="s">
        <v>2481</v>
      </c>
      <c r="B32" s="104">
        <v>22333</v>
      </c>
      <c r="C32" s="104">
        <v>25177</v>
      </c>
      <c r="D32" s="105">
        <f t="shared" si="0"/>
        <v>0.127</v>
      </c>
    </row>
    <row r="33" ht="18.6" customHeight="1" spans="1:4">
      <c r="A33" s="103" t="s">
        <v>2482</v>
      </c>
      <c r="B33" s="104">
        <v>15</v>
      </c>
      <c r="C33" s="104">
        <v>53</v>
      </c>
      <c r="D33" s="105">
        <f t="shared" si="0"/>
        <v>2.533</v>
      </c>
    </row>
    <row r="34" s="93" customFormat="1" ht="18.6" customHeight="1" spans="1:4">
      <c r="A34" s="217" t="s">
        <v>2486</v>
      </c>
      <c r="B34" s="101">
        <f>SUM(B35:B40)</f>
        <v>9201</v>
      </c>
      <c r="C34" s="101">
        <f>SUM(C35:C40)</f>
        <v>10067</v>
      </c>
      <c r="D34" s="102">
        <f t="shared" si="0"/>
        <v>0.094</v>
      </c>
    </row>
    <row r="35" ht="18.6" customHeight="1" spans="1:4">
      <c r="A35" s="103" t="s">
        <v>2477</v>
      </c>
      <c r="B35" s="104">
        <v>9142</v>
      </c>
      <c r="C35" s="104">
        <v>9930</v>
      </c>
      <c r="D35" s="105">
        <f t="shared" si="0"/>
        <v>0.086</v>
      </c>
    </row>
    <row r="36" ht="18.6" customHeight="1" spans="1:4">
      <c r="A36" s="103" t="s">
        <v>2478</v>
      </c>
      <c r="B36" s="104">
        <v>59</v>
      </c>
      <c r="C36" s="104">
        <v>135</v>
      </c>
      <c r="D36" s="105">
        <f t="shared" si="0"/>
        <v>1.288</v>
      </c>
    </row>
    <row r="37" ht="18.6" customHeight="1" spans="1:4">
      <c r="A37" s="103" t="s">
        <v>2479</v>
      </c>
      <c r="B37" s="104"/>
      <c r="C37" s="104"/>
      <c r="D37" s="105" t="str">
        <f t="shared" si="0"/>
        <v/>
      </c>
    </row>
    <row r="38" ht="18.6" customHeight="1" spans="1:4">
      <c r="A38" s="103" t="s">
        <v>2480</v>
      </c>
      <c r="B38" s="104"/>
      <c r="C38" s="104"/>
      <c r="D38" s="105" t="str">
        <f t="shared" si="0"/>
        <v/>
      </c>
    </row>
    <row r="39" ht="18.6" customHeight="1" spans="1:4">
      <c r="A39" s="103" t="s">
        <v>2481</v>
      </c>
      <c r="B39" s="104"/>
      <c r="C39" s="104">
        <v>2</v>
      </c>
      <c r="D39" s="105" t="str">
        <f t="shared" si="0"/>
        <v/>
      </c>
    </row>
    <row r="40" ht="18.6" customHeight="1" spans="1:4">
      <c r="A40" s="103" t="s">
        <v>2482</v>
      </c>
      <c r="B40" s="104"/>
      <c r="C40" s="104"/>
      <c r="D40" s="105" t="str">
        <f t="shared" si="0"/>
        <v/>
      </c>
    </row>
    <row r="41" s="93" customFormat="1" ht="18.6" customHeight="1" spans="1:4">
      <c r="A41" s="217" t="s">
        <v>2487</v>
      </c>
      <c r="B41" s="101">
        <f>SUM(B42:B47)</f>
        <v>5677</v>
      </c>
      <c r="C41" s="101">
        <f>SUM(C42:C47)</f>
        <v>6834</v>
      </c>
      <c r="D41" s="102">
        <f t="shared" si="0"/>
        <v>0.204</v>
      </c>
    </row>
    <row r="42" ht="18.6" customHeight="1" spans="1:4">
      <c r="A42" s="103" t="s">
        <v>2477</v>
      </c>
      <c r="B42" s="104">
        <v>5666</v>
      </c>
      <c r="C42" s="104">
        <v>6819</v>
      </c>
      <c r="D42" s="105">
        <f t="shared" si="0"/>
        <v>0.203</v>
      </c>
    </row>
    <row r="43" ht="18.6" customHeight="1" spans="1:4">
      <c r="A43" s="103" t="s">
        <v>2478</v>
      </c>
      <c r="B43" s="104">
        <v>11</v>
      </c>
      <c r="C43" s="104">
        <v>15</v>
      </c>
      <c r="D43" s="105">
        <f t="shared" si="0"/>
        <v>0.364</v>
      </c>
    </row>
    <row r="44" ht="18.6" customHeight="1" spans="1:4">
      <c r="A44" s="103" t="s">
        <v>2479</v>
      </c>
      <c r="B44" s="104"/>
      <c r="C44" s="104"/>
      <c r="D44" s="105" t="str">
        <f t="shared" si="0"/>
        <v/>
      </c>
    </row>
    <row r="45" ht="18.6" customHeight="1" spans="1:4">
      <c r="A45" s="103" t="s">
        <v>2480</v>
      </c>
      <c r="B45" s="104"/>
      <c r="C45" s="104"/>
      <c r="D45" s="105" t="str">
        <f t="shared" si="0"/>
        <v/>
      </c>
    </row>
    <row r="46" ht="18.6" customHeight="1" spans="1:4">
      <c r="A46" s="103" t="s">
        <v>2481</v>
      </c>
      <c r="B46" s="104"/>
      <c r="C46" s="104"/>
      <c r="D46" s="105" t="str">
        <f t="shared" si="0"/>
        <v/>
      </c>
    </row>
    <row r="47" ht="18.6" customHeight="1" spans="1:4">
      <c r="A47" s="103" t="s">
        <v>2482</v>
      </c>
      <c r="B47" s="104"/>
      <c r="C47" s="104"/>
      <c r="D47" s="105" t="str">
        <f t="shared" si="0"/>
        <v/>
      </c>
    </row>
    <row r="48" s="93" customFormat="1" ht="18.6" customHeight="1" spans="1:4">
      <c r="A48" s="217" t="s">
        <v>2488</v>
      </c>
      <c r="B48" s="101">
        <f>SUM(B49:B54)</f>
        <v>68438</v>
      </c>
      <c r="C48" s="101">
        <f>SUM(C49:C54)</f>
        <v>63319</v>
      </c>
      <c r="D48" s="102">
        <f t="shared" si="0"/>
        <v>-0.075</v>
      </c>
    </row>
    <row r="49" ht="18.6" customHeight="1" spans="1:4">
      <c r="A49" s="103" t="s">
        <v>2477</v>
      </c>
      <c r="B49" s="104">
        <v>14364</v>
      </c>
      <c r="C49" s="104">
        <v>14363</v>
      </c>
      <c r="D49" s="105">
        <f t="shared" si="0"/>
        <v>0</v>
      </c>
    </row>
    <row r="50" ht="18.6" customHeight="1" spans="1:4">
      <c r="A50" s="103" t="s">
        <v>2478</v>
      </c>
      <c r="B50" s="104">
        <v>3024</v>
      </c>
      <c r="C50" s="104">
        <v>2456</v>
      </c>
      <c r="D50" s="105">
        <f t="shared" si="0"/>
        <v>-0.188</v>
      </c>
    </row>
    <row r="51" ht="18.6" customHeight="1" spans="1:4">
      <c r="A51" s="103" t="s">
        <v>2479</v>
      </c>
      <c r="B51" s="104">
        <v>37705</v>
      </c>
      <c r="C51" s="104">
        <v>46429</v>
      </c>
      <c r="D51" s="105">
        <f t="shared" si="0"/>
        <v>0.231</v>
      </c>
    </row>
    <row r="52" ht="18.6" customHeight="1" spans="1:4">
      <c r="A52" s="103" t="s">
        <v>2480</v>
      </c>
      <c r="B52" s="104"/>
      <c r="C52" s="104"/>
      <c r="D52" s="105" t="str">
        <f t="shared" si="0"/>
        <v/>
      </c>
    </row>
    <row r="53" ht="18.6" customHeight="1" spans="1:4">
      <c r="A53" s="103" t="s">
        <v>2481</v>
      </c>
      <c r="B53" s="104">
        <v>13303</v>
      </c>
      <c r="C53" s="104">
        <v>10</v>
      </c>
      <c r="D53" s="105">
        <f t="shared" si="0"/>
        <v>-0.999</v>
      </c>
    </row>
    <row r="54" ht="18.6" customHeight="1" spans="1:4">
      <c r="A54" s="103" t="s">
        <v>2482</v>
      </c>
      <c r="B54" s="104">
        <v>42</v>
      </c>
      <c r="C54" s="104">
        <v>61</v>
      </c>
      <c r="D54" s="105">
        <f t="shared" si="0"/>
        <v>0.452</v>
      </c>
    </row>
    <row r="55" s="93" customFormat="1" ht="18.6" customHeight="1" spans="1:4">
      <c r="A55" s="217" t="s">
        <v>2489</v>
      </c>
      <c r="B55" s="101">
        <f>SUM(B56:B61)</f>
        <v>167304</v>
      </c>
      <c r="C55" s="101">
        <f>SUM(C56:C61)</f>
        <v>160163</v>
      </c>
      <c r="D55" s="102">
        <f t="shared" si="0"/>
        <v>-0.043</v>
      </c>
    </row>
    <row r="56" ht="18.6" customHeight="1" spans="1:4">
      <c r="A56" s="103" t="s">
        <v>2477</v>
      </c>
      <c r="B56" s="104">
        <v>63299</v>
      </c>
      <c r="C56" s="104">
        <v>48636</v>
      </c>
      <c r="D56" s="105">
        <f t="shared" si="0"/>
        <v>-0.232</v>
      </c>
    </row>
    <row r="57" ht="18.6" customHeight="1" spans="1:4">
      <c r="A57" s="103" t="s">
        <v>2478</v>
      </c>
      <c r="B57" s="104">
        <v>1132</v>
      </c>
      <c r="C57" s="104">
        <v>1718</v>
      </c>
      <c r="D57" s="105">
        <f t="shared" si="0"/>
        <v>0.518</v>
      </c>
    </row>
    <row r="58" ht="18.6" customHeight="1" spans="1:4">
      <c r="A58" s="103" t="s">
        <v>2479</v>
      </c>
      <c r="B58" s="104">
        <v>102793</v>
      </c>
      <c r="C58" s="104">
        <v>109633</v>
      </c>
      <c r="D58" s="105">
        <f t="shared" si="0"/>
        <v>0.067</v>
      </c>
    </row>
    <row r="59" ht="18.6" customHeight="1" spans="1:4">
      <c r="A59" s="103" t="s">
        <v>2480</v>
      </c>
      <c r="B59" s="104"/>
      <c r="C59" s="104"/>
      <c r="D59" s="105" t="str">
        <f t="shared" si="0"/>
        <v/>
      </c>
    </row>
    <row r="60" ht="18.6" customHeight="1" spans="1:4">
      <c r="A60" s="103" t="s">
        <v>2481</v>
      </c>
      <c r="B60" s="104">
        <v>80</v>
      </c>
      <c r="C60" s="104">
        <v>176</v>
      </c>
      <c r="D60" s="105">
        <f t="shared" si="0"/>
        <v>1.2</v>
      </c>
    </row>
    <row r="61" ht="18.6" customHeight="1" spans="1:4">
      <c r="A61" s="103" t="s">
        <v>2482</v>
      </c>
      <c r="B61" s="104">
        <v>0</v>
      </c>
      <c r="C61" s="104"/>
      <c r="D61" s="105" t="str">
        <f t="shared" si="0"/>
        <v/>
      </c>
    </row>
    <row r="62" ht="18.6" customHeight="1" spans="1:4">
      <c r="A62" s="218" t="s">
        <v>2490</v>
      </c>
      <c r="B62" s="101">
        <f t="shared" ref="B62:C68" si="1">SUM(B6,B13,B20,B27,B34,B41,B48,B55)</f>
        <v>838144</v>
      </c>
      <c r="C62" s="101">
        <f t="shared" si="1"/>
        <v>737815</v>
      </c>
      <c r="D62" s="105">
        <f t="shared" si="0"/>
        <v>-0.12</v>
      </c>
    </row>
    <row r="63" ht="18.6" customHeight="1" spans="1:4">
      <c r="A63" s="103" t="s">
        <v>2477</v>
      </c>
      <c r="B63" s="104">
        <f t="shared" si="1"/>
        <v>563173</v>
      </c>
      <c r="C63" s="104">
        <f t="shared" si="1"/>
        <v>504573</v>
      </c>
      <c r="D63" s="105">
        <f t="shared" si="0"/>
        <v>-0.104</v>
      </c>
    </row>
    <row r="64" ht="18.6" customHeight="1" spans="1:4">
      <c r="A64" s="103" t="s">
        <v>2478</v>
      </c>
      <c r="B64" s="104">
        <f t="shared" si="1"/>
        <v>8363</v>
      </c>
      <c r="C64" s="104">
        <f t="shared" si="1"/>
        <v>13284</v>
      </c>
      <c r="D64" s="105">
        <f t="shared" si="0"/>
        <v>0.588</v>
      </c>
    </row>
    <row r="65" ht="18.6" customHeight="1" spans="1:4">
      <c r="A65" s="103" t="s">
        <v>2479</v>
      </c>
      <c r="B65" s="104">
        <f t="shared" si="1"/>
        <v>226053</v>
      </c>
      <c r="C65" s="104">
        <f t="shared" si="1"/>
        <v>188518</v>
      </c>
      <c r="D65" s="105">
        <f t="shared" si="0"/>
        <v>-0.166</v>
      </c>
    </row>
    <row r="66" ht="18.6" customHeight="1" spans="1:4">
      <c r="A66" s="103" t="s">
        <v>2480</v>
      </c>
      <c r="B66" s="104">
        <f t="shared" si="1"/>
        <v>0</v>
      </c>
      <c r="C66" s="104">
        <f t="shared" si="1"/>
        <v>0</v>
      </c>
      <c r="D66" s="105" t="str">
        <f t="shared" si="0"/>
        <v/>
      </c>
    </row>
    <row r="67" ht="18.6" customHeight="1" spans="1:4">
      <c r="A67" s="103" t="s">
        <v>2481</v>
      </c>
      <c r="B67" s="104">
        <f t="shared" si="1"/>
        <v>35746</v>
      </c>
      <c r="C67" s="104">
        <f t="shared" si="1"/>
        <v>25586</v>
      </c>
      <c r="D67" s="105">
        <f t="shared" si="0"/>
        <v>-0.284</v>
      </c>
    </row>
    <row r="68" ht="18.6" customHeight="1" spans="1:4">
      <c r="A68" s="103" t="s">
        <v>2482</v>
      </c>
      <c r="B68" s="104">
        <f t="shared" si="1"/>
        <v>4809</v>
      </c>
      <c r="C68" s="104">
        <f t="shared" si="1"/>
        <v>5854</v>
      </c>
      <c r="D68" s="105">
        <f t="shared" si="0"/>
        <v>0.217</v>
      </c>
    </row>
    <row r="69" ht="18.6" customHeight="1" spans="1:4">
      <c r="A69" s="220" t="s">
        <v>2491</v>
      </c>
      <c r="B69" s="220"/>
      <c r="C69" s="220"/>
      <c r="D69" s="220"/>
    </row>
  </sheetData>
  <mergeCells count="5">
    <mergeCell ref="A1:D1"/>
    <mergeCell ref="C4:D4"/>
    <mergeCell ref="A69:D69"/>
    <mergeCell ref="A4:A5"/>
    <mergeCell ref="B4:B5"/>
  </mergeCells>
  <conditionalFormatting sqref="D6:D68">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56" orientation="portrait" useFirstPageNumber="1"/>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44"/>
  <sheetViews>
    <sheetView showZeros="0" workbookViewId="0">
      <selection activeCell="C41" sqref="C41"/>
    </sheetView>
  </sheetViews>
  <sheetFormatPr defaultColWidth="9" defaultRowHeight="14.25" outlineLevelCol="3"/>
  <cols>
    <col min="1" max="1" width="42.625" style="94" customWidth="1"/>
    <col min="2" max="4" width="12.25" style="94" customWidth="1"/>
    <col min="5" max="16384" width="9" style="94"/>
  </cols>
  <sheetData>
    <row r="1" s="91" customFormat="1" ht="27.75" customHeight="1" spans="1:4">
      <c r="A1" s="95" t="s">
        <v>2492</v>
      </c>
      <c r="B1" s="95"/>
      <c r="C1" s="95"/>
      <c r="D1" s="95"/>
    </row>
    <row r="2" ht="9" customHeight="1" spans="1:4">
      <c r="A2" s="96"/>
      <c r="B2" s="96"/>
      <c r="C2" s="96"/>
      <c r="D2" s="96"/>
    </row>
    <row r="3" ht="18" customHeight="1" spans="1:4">
      <c r="A3" s="97" t="s">
        <v>2493</v>
      </c>
      <c r="B3" s="97"/>
      <c r="C3" s="98"/>
      <c r="D3" s="99" t="s">
        <v>69</v>
      </c>
    </row>
    <row r="4" s="92" customFormat="1" ht="24" customHeight="1" spans="1:4">
      <c r="A4" s="56" t="s">
        <v>2494</v>
      </c>
      <c r="B4" s="56" t="s">
        <v>129</v>
      </c>
      <c r="C4" s="56" t="s">
        <v>2449</v>
      </c>
      <c r="D4" s="56"/>
    </row>
    <row r="5" ht="24" customHeight="1" spans="1:4">
      <c r="A5" s="56"/>
      <c r="B5" s="56"/>
      <c r="C5" s="56" t="s">
        <v>2475</v>
      </c>
      <c r="D5" s="59" t="s">
        <v>75</v>
      </c>
    </row>
    <row r="6" s="93" customFormat="1" ht="18.6" customHeight="1" spans="1:4">
      <c r="A6" s="100" t="s">
        <v>2495</v>
      </c>
      <c r="B6" s="101">
        <f>SUM(B7:B9)</f>
        <v>134815</v>
      </c>
      <c r="C6" s="101">
        <f>SUM(C7:C9)</f>
        <v>145959</v>
      </c>
      <c r="D6" s="102">
        <f t="shared" ref="D6:D43" si="0">IF(OR(VALUE(C6)=0,ISERROR(C6/B6-1)),"",ROUND(C6/B6-1,3))</f>
        <v>0.083</v>
      </c>
    </row>
    <row r="7" ht="18.6" customHeight="1" spans="1:4">
      <c r="A7" s="103" t="s">
        <v>2496</v>
      </c>
      <c r="B7" s="104">
        <v>134601</v>
      </c>
      <c r="C7" s="104">
        <v>145784</v>
      </c>
      <c r="D7" s="105">
        <f t="shared" si="0"/>
        <v>0.083</v>
      </c>
    </row>
    <row r="8" ht="18.6" customHeight="1" spans="1:4">
      <c r="A8" s="103" t="s">
        <v>2497</v>
      </c>
      <c r="B8" s="104"/>
      <c r="C8" s="104"/>
      <c r="D8" s="105" t="str">
        <f t="shared" si="0"/>
        <v/>
      </c>
    </row>
    <row r="9" ht="18.6" customHeight="1" spans="1:4">
      <c r="A9" s="103" t="s">
        <v>2498</v>
      </c>
      <c r="B9" s="104">
        <v>214</v>
      </c>
      <c r="C9" s="104">
        <v>175</v>
      </c>
      <c r="D9" s="105">
        <f t="shared" si="0"/>
        <v>-0.182</v>
      </c>
    </row>
    <row r="10" s="93" customFormat="1" ht="18.6" customHeight="1" spans="1:4">
      <c r="A10" s="100" t="s">
        <v>2499</v>
      </c>
      <c r="B10" s="101">
        <f>SUM(B11:B13)</f>
        <v>285223</v>
      </c>
      <c r="C10" s="101">
        <f>SUM(C11:C13)</f>
        <v>133844</v>
      </c>
      <c r="D10" s="102">
        <f t="shared" si="0"/>
        <v>-0.531</v>
      </c>
    </row>
    <row r="11" ht="18.6" customHeight="1" spans="1:4">
      <c r="A11" s="103" t="s">
        <v>2496</v>
      </c>
      <c r="B11" s="104">
        <v>285223</v>
      </c>
      <c r="C11" s="104">
        <v>133844</v>
      </c>
      <c r="D11" s="105">
        <f t="shared" si="0"/>
        <v>-0.531</v>
      </c>
    </row>
    <row r="12" s="93" customFormat="1" ht="18.6" customHeight="1" spans="1:4">
      <c r="A12" s="103" t="s">
        <v>2497</v>
      </c>
      <c r="B12" s="104"/>
      <c r="C12" s="104"/>
      <c r="D12" s="105" t="str">
        <f t="shared" si="0"/>
        <v/>
      </c>
    </row>
    <row r="13" s="93" customFormat="1" ht="18.6" customHeight="1" spans="1:4">
      <c r="A13" s="103" t="s">
        <v>2498</v>
      </c>
      <c r="B13" s="104"/>
      <c r="C13" s="104"/>
      <c r="D13" s="105" t="str">
        <f t="shared" si="0"/>
        <v/>
      </c>
    </row>
    <row r="14" s="93" customFormat="1" ht="18.6" customHeight="1" spans="1:4">
      <c r="A14" s="100" t="s">
        <v>2500</v>
      </c>
      <c r="B14" s="101">
        <f>SUM(B15:B17)</f>
        <v>7275</v>
      </c>
      <c r="C14" s="101">
        <f>SUM(C15:C17)</f>
        <v>7185</v>
      </c>
      <c r="D14" s="102">
        <f t="shared" si="0"/>
        <v>-0.012</v>
      </c>
    </row>
    <row r="15" ht="18.6" customHeight="1" spans="1:4">
      <c r="A15" s="103" t="s">
        <v>2496</v>
      </c>
      <c r="B15" s="104">
        <v>7275</v>
      </c>
      <c r="C15" s="104">
        <v>7185</v>
      </c>
      <c r="D15" s="105">
        <f t="shared" si="0"/>
        <v>-0.012</v>
      </c>
    </row>
    <row r="16" ht="18.6" customHeight="1" spans="1:4">
      <c r="A16" s="103" t="s">
        <v>2497</v>
      </c>
      <c r="B16" s="104"/>
      <c r="C16" s="104"/>
      <c r="D16" s="105" t="str">
        <f t="shared" si="0"/>
        <v/>
      </c>
    </row>
    <row r="17" ht="18.6" customHeight="1" spans="1:4">
      <c r="A17" s="103" t="s">
        <v>2498</v>
      </c>
      <c r="B17" s="104">
        <v>0</v>
      </c>
      <c r="C17" s="104"/>
      <c r="D17" s="105" t="str">
        <f t="shared" si="0"/>
        <v/>
      </c>
    </row>
    <row r="18" s="93" customFormat="1" ht="18.6" customHeight="1" spans="1:4">
      <c r="A18" s="100" t="s">
        <v>2501</v>
      </c>
      <c r="B18" s="101">
        <f>SUM(B19:B21)</f>
        <v>108952</v>
      </c>
      <c r="C18" s="101">
        <f>SUM(C19:C21)</f>
        <v>116293</v>
      </c>
      <c r="D18" s="102">
        <f t="shared" si="0"/>
        <v>0.067</v>
      </c>
    </row>
    <row r="19" ht="18.6" customHeight="1" spans="1:4">
      <c r="A19" s="103" t="s">
        <v>2496</v>
      </c>
      <c r="B19" s="104">
        <v>108300</v>
      </c>
      <c r="C19" s="104">
        <v>116034</v>
      </c>
      <c r="D19" s="105">
        <f t="shared" si="0"/>
        <v>0.071</v>
      </c>
    </row>
    <row r="20" ht="18.6" customHeight="1" spans="1:4">
      <c r="A20" s="103" t="s">
        <v>2497</v>
      </c>
      <c r="B20" s="104">
        <v>641</v>
      </c>
      <c r="C20" s="104">
        <v>219</v>
      </c>
      <c r="D20" s="105">
        <f t="shared" si="0"/>
        <v>-0.658</v>
      </c>
    </row>
    <row r="21" s="93" customFormat="1" ht="18.6" customHeight="1" spans="1:4">
      <c r="A21" s="103" t="s">
        <v>2498</v>
      </c>
      <c r="B21" s="104">
        <v>11</v>
      </c>
      <c r="C21" s="104">
        <v>40</v>
      </c>
      <c r="D21" s="105">
        <f t="shared" si="0"/>
        <v>2.636</v>
      </c>
    </row>
    <row r="22" s="93" customFormat="1" ht="18.6" customHeight="1" spans="1:4">
      <c r="A22" s="100" t="s">
        <v>2502</v>
      </c>
      <c r="B22" s="101">
        <f>SUM(B23:B25)</f>
        <v>6832</v>
      </c>
      <c r="C22" s="101">
        <f>SUM(C23:C25)</f>
        <v>8142</v>
      </c>
      <c r="D22" s="102">
        <f t="shared" si="0"/>
        <v>0.192</v>
      </c>
    </row>
    <row r="23" ht="18.6" customHeight="1" spans="1:4">
      <c r="A23" s="103" t="s">
        <v>2496</v>
      </c>
      <c r="B23" s="104">
        <v>6832</v>
      </c>
      <c r="C23" s="104">
        <v>8142</v>
      </c>
      <c r="D23" s="105">
        <f t="shared" si="0"/>
        <v>0.192</v>
      </c>
    </row>
    <row r="24" ht="18.6" customHeight="1" spans="1:4">
      <c r="A24" s="103" t="s">
        <v>2497</v>
      </c>
      <c r="B24" s="104"/>
      <c r="C24" s="104"/>
      <c r="D24" s="105" t="str">
        <f t="shared" si="0"/>
        <v/>
      </c>
    </row>
    <row r="25" ht="18.6" customHeight="1" spans="1:4">
      <c r="A25" s="103" t="s">
        <v>2498</v>
      </c>
      <c r="B25" s="104"/>
      <c r="C25" s="104"/>
      <c r="D25" s="105" t="str">
        <f t="shared" si="0"/>
        <v/>
      </c>
    </row>
    <row r="26" s="93" customFormat="1" ht="18.6" customHeight="1" spans="1:4">
      <c r="A26" s="100" t="s">
        <v>2503</v>
      </c>
      <c r="B26" s="101">
        <f>SUM(B27:B29)</f>
        <v>6623</v>
      </c>
      <c r="C26" s="101">
        <f>SUM(C27:C29)</f>
        <v>6890</v>
      </c>
      <c r="D26" s="102">
        <f t="shared" si="0"/>
        <v>0.04</v>
      </c>
    </row>
    <row r="27" ht="18.6" customHeight="1" spans="1:4">
      <c r="A27" s="103" t="s">
        <v>2496</v>
      </c>
      <c r="B27" s="104">
        <v>6623</v>
      </c>
      <c r="C27" s="104">
        <v>6888</v>
      </c>
      <c r="D27" s="105">
        <f t="shared" si="0"/>
        <v>0.04</v>
      </c>
    </row>
    <row r="28" ht="18.6" customHeight="1" spans="1:4">
      <c r="A28" s="103" t="s">
        <v>2497</v>
      </c>
      <c r="B28" s="104"/>
      <c r="C28" s="104">
        <v>2</v>
      </c>
      <c r="D28" s="105" t="str">
        <f t="shared" si="0"/>
        <v/>
      </c>
    </row>
    <row r="29" ht="18.6" customHeight="1" spans="1:4">
      <c r="A29" s="103" t="s">
        <v>2498</v>
      </c>
      <c r="B29" s="104"/>
      <c r="C29" s="104"/>
      <c r="D29" s="105" t="str">
        <f t="shared" si="0"/>
        <v/>
      </c>
    </row>
    <row r="30" s="93" customFormat="1" ht="18.6" customHeight="1" spans="1:4">
      <c r="A30" s="100" t="s">
        <v>2504</v>
      </c>
      <c r="B30" s="101">
        <f>SUM(B31:B33)</f>
        <v>33830</v>
      </c>
      <c r="C30" s="101">
        <f>SUM(C31:C33)</f>
        <v>47358</v>
      </c>
      <c r="D30" s="102">
        <f t="shared" si="0"/>
        <v>0.4</v>
      </c>
    </row>
    <row r="31" ht="18.6" customHeight="1" spans="1:4">
      <c r="A31" s="103" t="s">
        <v>2496</v>
      </c>
      <c r="B31" s="104">
        <v>33784</v>
      </c>
      <c r="C31" s="104">
        <v>47296</v>
      </c>
      <c r="D31" s="105">
        <f t="shared" si="0"/>
        <v>0.4</v>
      </c>
    </row>
    <row r="32" ht="18.6" customHeight="1" spans="1:4">
      <c r="A32" s="103" t="s">
        <v>2497</v>
      </c>
      <c r="B32" s="104"/>
      <c r="C32" s="104"/>
      <c r="D32" s="105" t="str">
        <f t="shared" si="0"/>
        <v/>
      </c>
    </row>
    <row r="33" ht="18.6" customHeight="1" spans="1:4">
      <c r="A33" s="103" t="s">
        <v>2498</v>
      </c>
      <c r="B33" s="104">
        <v>46</v>
      </c>
      <c r="C33" s="104">
        <v>62</v>
      </c>
      <c r="D33" s="105">
        <f t="shared" si="0"/>
        <v>0.348</v>
      </c>
    </row>
    <row r="34" s="93" customFormat="1" ht="18.6" customHeight="1" spans="1:4">
      <c r="A34" s="100" t="s">
        <v>2505</v>
      </c>
      <c r="B34" s="101">
        <f>SUM(B35:B38)</f>
        <v>120351</v>
      </c>
      <c r="C34" s="101">
        <f>SUM(C35:C38)</f>
        <v>143705</v>
      </c>
      <c r="D34" s="102">
        <f t="shared" si="0"/>
        <v>0.194</v>
      </c>
    </row>
    <row r="35" ht="18.6" customHeight="1" spans="1:4">
      <c r="A35" s="103" t="s">
        <v>2496</v>
      </c>
      <c r="B35" s="104">
        <v>113541</v>
      </c>
      <c r="C35" s="104">
        <v>136810</v>
      </c>
      <c r="D35" s="105">
        <f t="shared" si="0"/>
        <v>0.205</v>
      </c>
    </row>
    <row r="36" ht="18.6" customHeight="1" spans="1:4">
      <c r="A36" s="103" t="s">
        <v>2497</v>
      </c>
      <c r="B36" s="104">
        <v>0</v>
      </c>
      <c r="C36" s="104"/>
      <c r="D36" s="105" t="str">
        <f t="shared" si="0"/>
        <v/>
      </c>
    </row>
    <row r="37" ht="18.6" customHeight="1" spans="1:4">
      <c r="A37" s="103" t="s">
        <v>2498</v>
      </c>
      <c r="B37" s="104"/>
      <c r="C37" s="104"/>
      <c r="D37" s="105" t="str">
        <f t="shared" si="0"/>
        <v/>
      </c>
    </row>
    <row r="38" ht="18.6" customHeight="1" spans="1:4">
      <c r="A38" s="103" t="s">
        <v>2506</v>
      </c>
      <c r="B38" s="104">
        <v>6810</v>
      </c>
      <c r="C38" s="104">
        <v>6895</v>
      </c>
      <c r="D38" s="105">
        <f t="shared" si="0"/>
        <v>0.012</v>
      </c>
    </row>
    <row r="39" ht="18.6" customHeight="1" spans="1:4">
      <c r="A39" s="106" t="s">
        <v>2507</v>
      </c>
      <c r="B39" s="101">
        <f t="shared" ref="B39:C42" si="1">SUM(B6,B10,B14,B18,B22,B26,B30,B34)</f>
        <v>703901</v>
      </c>
      <c r="C39" s="101">
        <f t="shared" si="1"/>
        <v>609376</v>
      </c>
      <c r="D39" s="102">
        <f t="shared" si="0"/>
        <v>-0.134</v>
      </c>
    </row>
    <row r="40" ht="18.6" customHeight="1" spans="1:4">
      <c r="A40" s="103" t="s">
        <v>2496</v>
      </c>
      <c r="B40" s="104">
        <f t="shared" si="1"/>
        <v>696179</v>
      </c>
      <c r="C40" s="104">
        <f t="shared" si="1"/>
        <v>601983</v>
      </c>
      <c r="D40" s="105">
        <f t="shared" si="0"/>
        <v>-0.135</v>
      </c>
    </row>
    <row r="41" ht="18.6" customHeight="1" spans="1:4">
      <c r="A41" s="103" t="s">
        <v>2497</v>
      </c>
      <c r="B41" s="104">
        <f t="shared" si="1"/>
        <v>641</v>
      </c>
      <c r="C41" s="104">
        <f t="shared" si="1"/>
        <v>221</v>
      </c>
      <c r="D41" s="105">
        <f t="shared" si="0"/>
        <v>-0.655</v>
      </c>
    </row>
    <row r="42" ht="18.6" customHeight="1" spans="1:4">
      <c r="A42" s="103" t="s">
        <v>2498</v>
      </c>
      <c r="B42" s="104">
        <f t="shared" si="1"/>
        <v>271</v>
      </c>
      <c r="C42" s="104">
        <f t="shared" si="1"/>
        <v>277</v>
      </c>
      <c r="D42" s="105">
        <f t="shared" si="0"/>
        <v>0.022</v>
      </c>
    </row>
    <row r="43" ht="18.6" customHeight="1" spans="1:4">
      <c r="A43" s="103" t="s">
        <v>2506</v>
      </c>
      <c r="B43" s="104">
        <f>SUM(B38)</f>
        <v>6810</v>
      </c>
      <c r="C43" s="104">
        <f>SUM(C38)</f>
        <v>6895</v>
      </c>
      <c r="D43" s="105">
        <f t="shared" si="0"/>
        <v>0.012</v>
      </c>
    </row>
    <row r="44" ht="39" customHeight="1" spans="1:4">
      <c r="A44" s="219" t="s">
        <v>2508</v>
      </c>
      <c r="B44" s="219"/>
      <c r="C44" s="219"/>
      <c r="D44" s="219"/>
    </row>
  </sheetData>
  <mergeCells count="5">
    <mergeCell ref="A1:D1"/>
    <mergeCell ref="C4:D4"/>
    <mergeCell ref="A44:D44"/>
    <mergeCell ref="A4:A5"/>
    <mergeCell ref="B4:B5"/>
  </mergeCells>
  <conditionalFormatting sqref="D6:D43">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58" orientation="portrait" useFirstPageNumber="1"/>
  <headerFooter alignWithMargins="0">
    <oddFooter>&amp;C—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41"/>
  <sheetViews>
    <sheetView showZeros="0"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2509</v>
      </c>
      <c r="B1" s="95"/>
      <c r="C1" s="95"/>
      <c r="D1" s="95"/>
    </row>
    <row r="2" ht="9" customHeight="1" spans="1:4">
      <c r="A2" s="96"/>
      <c r="B2" s="96"/>
      <c r="C2" s="96"/>
      <c r="D2" s="96"/>
    </row>
    <row r="3" ht="18" customHeight="1" spans="1:4">
      <c r="A3" s="97" t="s">
        <v>2510</v>
      </c>
      <c r="B3" s="97"/>
      <c r="C3" s="98"/>
      <c r="D3" s="99" t="s">
        <v>69</v>
      </c>
    </row>
    <row r="4" s="92" customFormat="1" ht="21" customHeight="1" spans="1:4">
      <c r="A4" s="56" t="s">
        <v>2447</v>
      </c>
      <c r="B4" s="56" t="s">
        <v>2448</v>
      </c>
      <c r="C4" s="56" t="s">
        <v>2449</v>
      </c>
      <c r="D4" s="56"/>
    </row>
    <row r="5" ht="21" customHeight="1" spans="1:4">
      <c r="A5" s="56"/>
      <c r="B5" s="56"/>
      <c r="C5" s="56" t="s">
        <v>2475</v>
      </c>
      <c r="D5" s="59" t="s">
        <v>75</v>
      </c>
    </row>
    <row r="6" ht="18.6" customHeight="1" spans="1:4">
      <c r="A6" s="100" t="s">
        <v>2511</v>
      </c>
      <c r="B6" s="101"/>
      <c r="C6" s="101"/>
      <c r="D6" s="102" t="str">
        <f t="shared" ref="D6:D32" si="0">IF(OR(VALUE(C6)=0,ISERROR(C6/B6-1)),"",ROUND(C6/B6-1,3))</f>
        <v/>
      </c>
    </row>
    <row r="7" ht="18.6" customHeight="1" spans="1:4">
      <c r="A7" s="103" t="s">
        <v>2512</v>
      </c>
      <c r="B7" s="104">
        <v>12432</v>
      </c>
      <c r="C7" s="104">
        <v>34538</v>
      </c>
      <c r="D7" s="105">
        <f t="shared" si="0"/>
        <v>1.778</v>
      </c>
    </row>
    <row r="8" ht="18.6" customHeight="1" spans="1:4">
      <c r="A8" s="103" t="s">
        <v>2513</v>
      </c>
      <c r="B8" s="104">
        <v>159495</v>
      </c>
      <c r="C8" s="104">
        <v>194033</v>
      </c>
      <c r="D8" s="105">
        <f t="shared" si="0"/>
        <v>0.217</v>
      </c>
    </row>
    <row r="9" ht="18.6" customHeight="1" spans="1:4">
      <c r="A9" s="100" t="s">
        <v>2514</v>
      </c>
      <c r="B9" s="101"/>
      <c r="C9" s="101"/>
      <c r="D9" s="102" t="str">
        <f t="shared" si="0"/>
        <v/>
      </c>
    </row>
    <row r="10" ht="18.6" customHeight="1" spans="1:4">
      <c r="A10" s="103" t="s">
        <v>2512</v>
      </c>
      <c r="B10" s="104">
        <v>16741</v>
      </c>
      <c r="C10" s="104">
        <v>24632</v>
      </c>
      <c r="D10" s="105">
        <f t="shared" si="0"/>
        <v>0.471</v>
      </c>
    </row>
    <row r="11" ht="18.6" customHeight="1" spans="1:4">
      <c r="A11" s="103" t="s">
        <v>2513</v>
      </c>
      <c r="B11" s="104">
        <v>75307</v>
      </c>
      <c r="C11" s="104">
        <v>99939</v>
      </c>
      <c r="D11" s="105">
        <f t="shared" si="0"/>
        <v>0.327</v>
      </c>
    </row>
    <row r="12" s="93" customFormat="1" ht="18.6" customHeight="1" spans="1:4">
      <c r="A12" s="100" t="s">
        <v>2515</v>
      </c>
      <c r="B12" s="101"/>
      <c r="C12" s="101"/>
      <c r="D12" s="102" t="str">
        <f t="shared" si="0"/>
        <v/>
      </c>
    </row>
    <row r="13" s="93" customFormat="1" ht="18.6" customHeight="1" spans="1:4">
      <c r="A13" s="103" t="s">
        <v>2512</v>
      </c>
      <c r="B13" s="104">
        <v>-2298</v>
      </c>
      <c r="C13" s="104">
        <v>-148</v>
      </c>
      <c r="D13" s="105">
        <f t="shared" si="0"/>
        <v>-0.936</v>
      </c>
    </row>
    <row r="14" s="93" customFormat="1" ht="18.6" customHeight="1" spans="1:4">
      <c r="A14" s="103" t="s">
        <v>2513</v>
      </c>
      <c r="B14" s="104">
        <v>27064</v>
      </c>
      <c r="C14" s="104">
        <v>26916</v>
      </c>
      <c r="D14" s="105">
        <f t="shared" si="0"/>
        <v>-0.005</v>
      </c>
    </row>
    <row r="15" ht="18.6" customHeight="1" spans="1:4">
      <c r="A15" s="100" t="s">
        <v>2516</v>
      </c>
      <c r="B15" s="101"/>
      <c r="C15" s="101"/>
      <c r="D15" s="102" t="str">
        <f t="shared" si="0"/>
        <v/>
      </c>
    </row>
    <row r="16" ht="18.6" customHeight="1" spans="1:4">
      <c r="A16" s="103" t="s">
        <v>2512</v>
      </c>
      <c r="B16" s="104">
        <v>23207</v>
      </c>
      <c r="C16" s="104">
        <v>34292</v>
      </c>
      <c r="D16" s="105">
        <f t="shared" si="0"/>
        <v>0.478</v>
      </c>
    </row>
    <row r="17" ht="18.6" customHeight="1" spans="1:4">
      <c r="A17" s="103" t="s">
        <v>2513</v>
      </c>
      <c r="B17" s="104">
        <v>106561</v>
      </c>
      <c r="C17" s="104">
        <v>140853</v>
      </c>
      <c r="D17" s="105">
        <f t="shared" si="0"/>
        <v>0.322</v>
      </c>
    </row>
    <row r="18" ht="18.6" customHeight="1" spans="1:4">
      <c r="A18" s="100" t="s">
        <v>2517</v>
      </c>
      <c r="B18" s="101"/>
      <c r="C18" s="101"/>
      <c r="D18" s="102" t="str">
        <f t="shared" si="0"/>
        <v/>
      </c>
    </row>
    <row r="19" ht="18.6" customHeight="1" spans="1:4">
      <c r="A19" s="103" t="s">
        <v>2512</v>
      </c>
      <c r="B19" s="104">
        <v>1990</v>
      </c>
      <c r="C19" s="104">
        <v>1468</v>
      </c>
      <c r="D19" s="105">
        <f t="shared" si="0"/>
        <v>-0.262</v>
      </c>
    </row>
    <row r="20" ht="18.6" customHeight="1" spans="1:4">
      <c r="A20" s="103" t="s">
        <v>2513</v>
      </c>
      <c r="B20" s="104">
        <v>6635</v>
      </c>
      <c r="C20" s="104">
        <v>8103</v>
      </c>
      <c r="D20" s="105">
        <f t="shared" si="0"/>
        <v>0.221</v>
      </c>
    </row>
    <row r="21" s="93" customFormat="1" ht="18.6" customHeight="1" spans="1:4">
      <c r="A21" s="100" t="s">
        <v>2518</v>
      </c>
      <c r="B21" s="101"/>
      <c r="C21" s="101"/>
      <c r="D21" s="102" t="str">
        <f t="shared" si="0"/>
        <v/>
      </c>
    </row>
    <row r="22" s="93" customFormat="1" ht="18.6" customHeight="1" spans="1:4">
      <c r="A22" s="103" t="s">
        <v>2512</v>
      </c>
      <c r="B22" s="104">
        <v>-946</v>
      </c>
      <c r="C22" s="104">
        <v>-56</v>
      </c>
      <c r="D22" s="105">
        <f t="shared" si="0"/>
        <v>-0.941</v>
      </c>
    </row>
    <row r="23" ht="18.6" customHeight="1" spans="1:4">
      <c r="A23" s="103" t="s">
        <v>2513</v>
      </c>
      <c r="B23" s="104">
        <v>786</v>
      </c>
      <c r="C23" s="104">
        <v>730</v>
      </c>
      <c r="D23" s="105">
        <f t="shared" si="0"/>
        <v>-0.071</v>
      </c>
    </row>
    <row r="24" ht="18.6" customHeight="1" spans="1:4">
      <c r="A24" s="100" t="s">
        <v>2519</v>
      </c>
      <c r="B24" s="101"/>
      <c r="C24" s="101"/>
      <c r="D24" s="102" t="str">
        <f t="shared" si="0"/>
        <v/>
      </c>
    </row>
    <row r="25" ht="18.6" customHeight="1" spans="1:4">
      <c r="A25" s="103" t="s">
        <v>2512</v>
      </c>
      <c r="B25" s="104">
        <v>34608</v>
      </c>
      <c r="C25" s="104">
        <v>15961</v>
      </c>
      <c r="D25" s="105">
        <f t="shared" si="0"/>
        <v>-0.539</v>
      </c>
    </row>
    <row r="26" ht="18.6" customHeight="1" spans="1:4">
      <c r="A26" s="103" t="s">
        <v>2513</v>
      </c>
      <c r="B26" s="104">
        <v>147863</v>
      </c>
      <c r="C26" s="104">
        <v>163824</v>
      </c>
      <c r="D26" s="105">
        <f t="shared" si="0"/>
        <v>0.108</v>
      </c>
    </row>
    <row r="27" ht="18.6" customHeight="1" spans="1:4">
      <c r="A27" s="100" t="s">
        <v>2520</v>
      </c>
      <c r="B27" s="101"/>
      <c r="C27" s="101"/>
      <c r="D27" s="102" t="str">
        <f t="shared" si="0"/>
        <v/>
      </c>
    </row>
    <row r="28" ht="18.6" customHeight="1" spans="1:4">
      <c r="A28" s="103" t="s">
        <v>2512</v>
      </c>
      <c r="B28" s="104">
        <v>46953</v>
      </c>
      <c r="C28" s="104">
        <v>16458</v>
      </c>
      <c r="D28" s="105">
        <f t="shared" si="0"/>
        <v>-0.649</v>
      </c>
    </row>
    <row r="29" ht="18.6" customHeight="1" spans="1:4">
      <c r="A29" s="103" t="s">
        <v>2513</v>
      </c>
      <c r="B29" s="104">
        <v>108133</v>
      </c>
      <c r="C29" s="104">
        <v>124591</v>
      </c>
      <c r="D29" s="105">
        <f t="shared" si="0"/>
        <v>0.152</v>
      </c>
    </row>
    <row r="30" ht="18.6" customHeight="1" spans="1:4">
      <c r="A30" s="106" t="s">
        <v>2521</v>
      </c>
      <c r="B30" s="101"/>
      <c r="C30" s="101"/>
      <c r="D30" s="102" t="str">
        <f t="shared" si="0"/>
        <v/>
      </c>
    </row>
    <row r="31" ht="18.6" customHeight="1" spans="1:4">
      <c r="A31" s="103" t="s">
        <v>2512</v>
      </c>
      <c r="B31" s="104">
        <f>SUM(B7,B10,B13,B16,B19,B22,B25,B28)</f>
        <v>132687</v>
      </c>
      <c r="C31" s="104">
        <f>SUM(C7,C10,C13,C16,C19,C22,C25,C28)</f>
        <v>127145</v>
      </c>
      <c r="D31" s="105">
        <f t="shared" si="0"/>
        <v>-0.042</v>
      </c>
    </row>
    <row r="32" ht="18.6" customHeight="1" spans="1:4">
      <c r="A32" s="103" t="s">
        <v>2513</v>
      </c>
      <c r="B32" s="104">
        <f>SUM(B8,B11,B14,B17,B20,B23,B26,B29)</f>
        <v>631844</v>
      </c>
      <c r="C32" s="104">
        <f>SUM(C8,C11,C14,C17,C20,C23,C26,C29)</f>
        <v>758989</v>
      </c>
      <c r="D32" s="105">
        <f t="shared" si="0"/>
        <v>0.201</v>
      </c>
    </row>
    <row r="33" ht="18.6" customHeight="1" spans="1:4">
      <c r="A33" s="107" t="s">
        <v>2522</v>
      </c>
      <c r="B33" s="107"/>
      <c r="C33" s="107"/>
      <c r="D33" s="107"/>
    </row>
    <row r="34" ht="18.6" customHeight="1" spans="1:4">
      <c r="A34" s="107" t="s">
        <v>2523</v>
      </c>
      <c r="B34" s="107"/>
      <c r="C34" s="107"/>
      <c r="D34" s="107"/>
    </row>
    <row r="35" ht="16.5" customHeight="1" spans="1:4">
      <c r="A35" s="108"/>
      <c r="B35" s="109"/>
      <c r="C35" s="109"/>
      <c r="D35" s="109"/>
    </row>
    <row r="36" spans="1:1">
      <c r="A36" s="110"/>
    </row>
    <row r="37" spans="1:1">
      <c r="A37" s="110"/>
    </row>
    <row r="38" spans="1:1">
      <c r="A38" s="110"/>
    </row>
    <row r="39" spans="1:1">
      <c r="A39" s="110"/>
    </row>
    <row r="40" spans="1:1">
      <c r="A40" s="110"/>
    </row>
    <row r="41" spans="1:1">
      <c r="A41" s="110"/>
    </row>
  </sheetData>
  <mergeCells count="5">
    <mergeCell ref="A1:D1"/>
    <mergeCell ref="C4:D4"/>
    <mergeCell ref="A35:D35"/>
    <mergeCell ref="A4:A5"/>
    <mergeCell ref="B4:B5"/>
  </mergeCells>
  <conditionalFormatting sqref="D6:D32">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60" orientation="portrait" useFirstPageNumber="1"/>
  <headerFooter alignWithMargins="0">
    <oddFooter>&amp;C—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69"/>
  <sheetViews>
    <sheetView showZeros="0"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2524</v>
      </c>
      <c r="B1" s="95"/>
      <c r="C1" s="95"/>
      <c r="D1" s="95"/>
    </row>
    <row r="2" ht="9" customHeight="1" spans="1:4">
      <c r="A2" s="96"/>
      <c r="B2" s="96"/>
      <c r="C2" s="96"/>
      <c r="D2" s="96"/>
    </row>
    <row r="3" ht="18" customHeight="1" spans="1:4">
      <c r="A3" s="97" t="s">
        <v>2525</v>
      </c>
      <c r="B3" s="97"/>
      <c r="C3" s="98"/>
      <c r="D3" s="99" t="s">
        <v>69</v>
      </c>
    </row>
    <row r="4" s="92" customFormat="1" ht="24" customHeight="1" spans="1:4">
      <c r="A4" s="56" t="s">
        <v>2447</v>
      </c>
      <c r="B4" s="56" t="s">
        <v>2448</v>
      </c>
      <c r="C4" s="56" t="s">
        <v>2449</v>
      </c>
      <c r="D4" s="56"/>
    </row>
    <row r="5" ht="24" customHeight="1" spans="1:4">
      <c r="A5" s="56"/>
      <c r="B5" s="56"/>
      <c r="C5" s="56" t="s">
        <v>2475</v>
      </c>
      <c r="D5" s="59" t="s">
        <v>75</v>
      </c>
    </row>
    <row r="6" s="93" customFormat="1" ht="18.6" customHeight="1" spans="1:4">
      <c r="A6" s="217" t="s">
        <v>2476</v>
      </c>
      <c r="B6" s="101">
        <f>SUM(B7:B12)</f>
        <v>52353</v>
      </c>
      <c r="C6" s="101">
        <f>SUM(C7:C12)</f>
        <v>57712</v>
      </c>
      <c r="D6" s="102">
        <f t="shared" ref="D6:D68" si="0">IF(OR(VALUE(C6)=0,ISERROR(C6/B6-1)),"",ROUND(C6/B6-1,3))</f>
        <v>0.102</v>
      </c>
    </row>
    <row r="7" ht="18.6" customHeight="1" spans="1:4">
      <c r="A7" s="103" t="s">
        <v>2477</v>
      </c>
      <c r="B7" s="104">
        <v>40724</v>
      </c>
      <c r="C7" s="104">
        <v>46841</v>
      </c>
      <c r="D7" s="105">
        <f t="shared" si="0"/>
        <v>0.15</v>
      </c>
    </row>
    <row r="8" ht="18.6" customHeight="1" spans="1:4">
      <c r="A8" s="103" t="s">
        <v>2478</v>
      </c>
      <c r="B8" s="104">
        <v>1993</v>
      </c>
      <c r="C8" s="104">
        <v>3525</v>
      </c>
      <c r="D8" s="105">
        <f t="shared" si="0"/>
        <v>0.769</v>
      </c>
    </row>
    <row r="9" ht="18.6" customHeight="1" spans="1:4">
      <c r="A9" s="103" t="s">
        <v>2479</v>
      </c>
      <c r="B9" s="104">
        <v>9592</v>
      </c>
      <c r="C9" s="104">
        <v>7279</v>
      </c>
      <c r="D9" s="105">
        <f t="shared" si="0"/>
        <v>-0.241</v>
      </c>
    </row>
    <row r="10" ht="18.6" customHeight="1" spans="1:4">
      <c r="A10" s="103" t="s">
        <v>2480</v>
      </c>
      <c r="B10" s="104"/>
      <c r="C10" s="104"/>
      <c r="D10" s="105" t="str">
        <f t="shared" si="0"/>
        <v/>
      </c>
    </row>
    <row r="11" ht="18.6" customHeight="1" spans="1:4">
      <c r="A11" s="103" t="s">
        <v>2481</v>
      </c>
      <c r="B11" s="104"/>
      <c r="C11" s="104"/>
      <c r="D11" s="105" t="str">
        <f t="shared" si="0"/>
        <v/>
      </c>
    </row>
    <row r="12" s="93" customFormat="1" ht="18.6" customHeight="1" spans="1:4">
      <c r="A12" s="103" t="s">
        <v>2482</v>
      </c>
      <c r="B12" s="104">
        <v>44</v>
      </c>
      <c r="C12" s="104">
        <v>67</v>
      </c>
      <c r="D12" s="105">
        <f t="shared" si="0"/>
        <v>0.523</v>
      </c>
    </row>
    <row r="13" s="93" customFormat="1" ht="18.6" customHeight="1" spans="1:4">
      <c r="A13" s="217" t="s">
        <v>2483</v>
      </c>
      <c r="B13" s="101">
        <f>SUM(B14:B19)</f>
        <v>19163</v>
      </c>
      <c r="C13" s="101">
        <f>SUM(C14:C19)</f>
        <v>21100</v>
      </c>
      <c r="D13" s="102">
        <f t="shared" si="0"/>
        <v>0.101</v>
      </c>
    </row>
    <row r="14" s="93" customFormat="1" ht="18.6" customHeight="1" spans="1:4">
      <c r="A14" s="103" t="s">
        <v>2477</v>
      </c>
      <c r="B14" s="104">
        <v>18134</v>
      </c>
      <c r="C14" s="104">
        <v>19661</v>
      </c>
      <c r="D14" s="105">
        <f t="shared" si="0"/>
        <v>0.084</v>
      </c>
    </row>
    <row r="15" ht="18.6" customHeight="1" spans="1:4">
      <c r="A15" s="103" t="s">
        <v>2478</v>
      </c>
      <c r="B15" s="104">
        <v>57</v>
      </c>
      <c r="C15" s="104">
        <v>170</v>
      </c>
      <c r="D15" s="105">
        <f t="shared" si="0"/>
        <v>1.982</v>
      </c>
    </row>
    <row r="16" ht="18.6" customHeight="1" spans="1:4">
      <c r="A16" s="103" t="s">
        <v>2479</v>
      </c>
      <c r="B16" s="104">
        <v>972</v>
      </c>
      <c r="C16" s="104">
        <v>1269</v>
      </c>
      <c r="D16" s="105">
        <f t="shared" si="0"/>
        <v>0.306</v>
      </c>
    </row>
    <row r="17" ht="18.6" customHeight="1" spans="1:4">
      <c r="A17" s="103" t="s">
        <v>2480</v>
      </c>
      <c r="B17" s="104"/>
      <c r="C17" s="104"/>
      <c r="D17" s="105" t="str">
        <f t="shared" si="0"/>
        <v/>
      </c>
    </row>
    <row r="18" ht="18.6" customHeight="1" spans="1:4">
      <c r="A18" s="103" t="s">
        <v>2481</v>
      </c>
      <c r="B18" s="104"/>
      <c r="C18" s="104"/>
      <c r="D18" s="105" t="str">
        <f t="shared" si="0"/>
        <v/>
      </c>
    </row>
    <row r="19" ht="18.6" customHeight="1" spans="1:4">
      <c r="A19" s="103" t="s">
        <v>2482</v>
      </c>
      <c r="B19" s="104"/>
      <c r="C19" s="104"/>
      <c r="D19" s="105" t="str">
        <f t="shared" si="0"/>
        <v/>
      </c>
    </row>
    <row r="20" s="93" customFormat="1" ht="18.6" customHeight="1" spans="1:4">
      <c r="A20" s="217" t="s">
        <v>2484</v>
      </c>
      <c r="B20" s="101">
        <f>SUM(B21:B26)</f>
        <v>2957</v>
      </c>
      <c r="C20" s="101">
        <f>SUM(C21:C26)</f>
        <v>4304</v>
      </c>
      <c r="D20" s="102">
        <f t="shared" si="0"/>
        <v>0.456</v>
      </c>
    </row>
    <row r="21" s="93" customFormat="1" ht="18.6" customHeight="1" spans="1:4">
      <c r="A21" s="103" t="s">
        <v>2477</v>
      </c>
      <c r="B21" s="104">
        <v>2416</v>
      </c>
      <c r="C21" s="104">
        <v>2639</v>
      </c>
      <c r="D21" s="105">
        <f t="shared" si="0"/>
        <v>0.092</v>
      </c>
    </row>
    <row r="22" s="93" customFormat="1" ht="18.6" customHeight="1" spans="1:4">
      <c r="A22" s="103" t="s">
        <v>2478</v>
      </c>
      <c r="B22" s="104">
        <v>539</v>
      </c>
      <c r="C22" s="104">
        <v>1662</v>
      </c>
      <c r="D22" s="105">
        <f t="shared" si="0"/>
        <v>2.083</v>
      </c>
    </row>
    <row r="23" ht="18.6" customHeight="1" spans="1:4">
      <c r="A23" s="103" t="s">
        <v>2479</v>
      </c>
      <c r="B23" s="104"/>
      <c r="C23" s="104"/>
      <c r="D23" s="105" t="str">
        <f t="shared" si="0"/>
        <v/>
      </c>
    </row>
    <row r="24" ht="18.6" customHeight="1" spans="1:4">
      <c r="A24" s="103" t="s">
        <v>2480</v>
      </c>
      <c r="B24" s="104"/>
      <c r="C24" s="104"/>
      <c r="D24" s="105" t="str">
        <f t="shared" si="0"/>
        <v/>
      </c>
    </row>
    <row r="25" ht="18.6" customHeight="1" spans="1:4">
      <c r="A25" s="103" t="s">
        <v>2481</v>
      </c>
      <c r="B25" s="104"/>
      <c r="C25" s="104">
        <v>1</v>
      </c>
      <c r="D25" s="105" t="str">
        <f t="shared" si="0"/>
        <v/>
      </c>
    </row>
    <row r="26" ht="18.6" customHeight="1" spans="1:4">
      <c r="A26" s="103" t="s">
        <v>2482</v>
      </c>
      <c r="B26" s="104">
        <v>2</v>
      </c>
      <c r="C26" s="104">
        <v>2</v>
      </c>
      <c r="D26" s="105">
        <f t="shared" si="0"/>
        <v>0</v>
      </c>
    </row>
    <row r="27" s="93" customFormat="1" ht="18.6" customHeight="1" spans="1:4">
      <c r="A27" s="217" t="s">
        <v>2485</v>
      </c>
      <c r="B27" s="101">
        <f>SUM(B28:B33)</f>
        <v>132159</v>
      </c>
      <c r="C27" s="101">
        <f>SUM(C28:C33)</f>
        <v>150585</v>
      </c>
      <c r="D27" s="102">
        <f t="shared" si="0"/>
        <v>0.139</v>
      </c>
    </row>
    <row r="28" ht="18.6" customHeight="1" spans="1:4">
      <c r="A28" s="103" t="s">
        <v>2477</v>
      </c>
      <c r="B28" s="104">
        <v>109237</v>
      </c>
      <c r="C28" s="104">
        <v>123721</v>
      </c>
      <c r="D28" s="105">
        <f t="shared" si="0"/>
        <v>0.133</v>
      </c>
    </row>
    <row r="29" ht="18.6" customHeight="1" spans="1:4">
      <c r="A29" s="103" t="s">
        <v>2478</v>
      </c>
      <c r="B29" s="104">
        <v>531</v>
      </c>
      <c r="C29" s="104">
        <v>1619</v>
      </c>
      <c r="D29" s="105">
        <f t="shared" si="0"/>
        <v>2.049</v>
      </c>
    </row>
    <row r="30" ht="18.6" customHeight="1" spans="1:4">
      <c r="A30" s="103" t="s">
        <v>2479</v>
      </c>
      <c r="B30" s="104">
        <v>43</v>
      </c>
      <c r="C30" s="104">
        <v>15</v>
      </c>
      <c r="D30" s="105">
        <f t="shared" si="0"/>
        <v>-0.651</v>
      </c>
    </row>
    <row r="31" ht="18.6" customHeight="1" spans="1:4">
      <c r="A31" s="103" t="s">
        <v>2480</v>
      </c>
      <c r="B31" s="104"/>
      <c r="C31" s="104"/>
      <c r="D31" s="105" t="str">
        <f t="shared" si="0"/>
        <v/>
      </c>
    </row>
    <row r="32" ht="18.6" customHeight="1" spans="1:4">
      <c r="A32" s="103" t="s">
        <v>2481</v>
      </c>
      <c r="B32" s="104">
        <v>22333</v>
      </c>
      <c r="C32" s="104">
        <v>25177</v>
      </c>
      <c r="D32" s="105">
        <f t="shared" si="0"/>
        <v>0.127</v>
      </c>
    </row>
    <row r="33" ht="18.6" customHeight="1" spans="1:4">
      <c r="A33" s="103" t="s">
        <v>2482</v>
      </c>
      <c r="B33" s="104">
        <v>15</v>
      </c>
      <c r="C33" s="104">
        <v>53</v>
      </c>
      <c r="D33" s="105">
        <f t="shared" si="0"/>
        <v>2.533</v>
      </c>
    </row>
    <row r="34" s="93" customFormat="1" ht="18.6" customHeight="1" spans="1:4">
      <c r="A34" s="217" t="s">
        <v>2486</v>
      </c>
      <c r="B34" s="101">
        <f>SUM(B35:B40)</f>
        <v>2098</v>
      </c>
      <c r="C34" s="101">
        <f>SUM(C35:C40)</f>
        <v>2302</v>
      </c>
      <c r="D34" s="102">
        <f t="shared" si="0"/>
        <v>0.097</v>
      </c>
    </row>
    <row r="35" ht="18.6" customHeight="1" spans="1:4">
      <c r="A35" s="103" t="s">
        <v>2477</v>
      </c>
      <c r="B35" s="104">
        <v>2062</v>
      </c>
      <c r="C35" s="104">
        <v>2197</v>
      </c>
      <c r="D35" s="105">
        <f t="shared" si="0"/>
        <v>0.065</v>
      </c>
    </row>
    <row r="36" ht="18.6" customHeight="1" spans="1:4">
      <c r="A36" s="103" t="s">
        <v>2478</v>
      </c>
      <c r="B36" s="104">
        <v>36</v>
      </c>
      <c r="C36" s="104">
        <v>105</v>
      </c>
      <c r="D36" s="105">
        <f t="shared" si="0"/>
        <v>1.917</v>
      </c>
    </row>
    <row r="37" ht="18.6" customHeight="1" spans="1:4">
      <c r="A37" s="103" t="s">
        <v>2479</v>
      </c>
      <c r="B37" s="104"/>
      <c r="C37" s="104"/>
      <c r="D37" s="105" t="str">
        <f t="shared" si="0"/>
        <v/>
      </c>
    </row>
    <row r="38" ht="18.6" customHeight="1" spans="1:4">
      <c r="A38" s="103" t="s">
        <v>2480</v>
      </c>
      <c r="B38" s="104"/>
      <c r="C38" s="104"/>
      <c r="D38" s="105" t="str">
        <f t="shared" si="0"/>
        <v/>
      </c>
    </row>
    <row r="39" ht="18.6" customHeight="1" spans="1:4">
      <c r="A39" s="103" t="s">
        <v>2481</v>
      </c>
      <c r="B39" s="104"/>
      <c r="C39" s="104"/>
      <c r="D39" s="105" t="str">
        <f t="shared" si="0"/>
        <v/>
      </c>
    </row>
    <row r="40" ht="18.6" customHeight="1" spans="1:4">
      <c r="A40" s="103" t="s">
        <v>2482</v>
      </c>
      <c r="B40" s="104"/>
      <c r="C40" s="104"/>
      <c r="D40" s="105" t="str">
        <f t="shared" si="0"/>
        <v/>
      </c>
    </row>
    <row r="41" s="93" customFormat="1" ht="18.6" customHeight="1" spans="1:4">
      <c r="A41" s="217" t="s">
        <v>2487</v>
      </c>
      <c r="B41" s="101">
        <f>SUM(B42:B47)</f>
        <v>2036</v>
      </c>
      <c r="C41" s="101">
        <f>SUM(C42:C47)</f>
        <v>2360</v>
      </c>
      <c r="D41" s="102">
        <f t="shared" si="0"/>
        <v>0.159</v>
      </c>
    </row>
    <row r="42" ht="18.6" customHeight="1" spans="1:4">
      <c r="A42" s="103" t="s">
        <v>2477</v>
      </c>
      <c r="B42" s="104">
        <v>2032</v>
      </c>
      <c r="C42" s="104">
        <v>2355</v>
      </c>
      <c r="D42" s="105">
        <f t="shared" si="0"/>
        <v>0.159</v>
      </c>
    </row>
    <row r="43" ht="18.6" customHeight="1" spans="1:4">
      <c r="A43" s="103" t="s">
        <v>2478</v>
      </c>
      <c r="B43" s="104">
        <v>4</v>
      </c>
      <c r="C43" s="104">
        <v>5</v>
      </c>
      <c r="D43" s="105">
        <f t="shared" si="0"/>
        <v>0.25</v>
      </c>
    </row>
    <row r="44" ht="18.6" customHeight="1" spans="1:4">
      <c r="A44" s="103" t="s">
        <v>2479</v>
      </c>
      <c r="B44" s="104"/>
      <c r="C44" s="104"/>
      <c r="D44" s="105" t="str">
        <f t="shared" si="0"/>
        <v/>
      </c>
    </row>
    <row r="45" ht="18.6" customHeight="1" spans="1:4">
      <c r="A45" s="103" t="s">
        <v>2480</v>
      </c>
      <c r="B45" s="104"/>
      <c r="C45" s="104"/>
      <c r="D45" s="105" t="str">
        <f t="shared" si="0"/>
        <v/>
      </c>
    </row>
    <row r="46" ht="18.6" customHeight="1" spans="1:4">
      <c r="A46" s="103" t="s">
        <v>2481</v>
      </c>
      <c r="B46" s="104"/>
      <c r="C46" s="104"/>
      <c r="D46" s="105" t="str">
        <f t="shared" si="0"/>
        <v/>
      </c>
    </row>
    <row r="47" ht="18.6" customHeight="1" spans="1:4">
      <c r="A47" s="103" t="s">
        <v>2482</v>
      </c>
      <c r="B47" s="104"/>
      <c r="C47" s="104"/>
      <c r="D47" s="105" t="str">
        <f t="shared" si="0"/>
        <v/>
      </c>
    </row>
    <row r="48" s="93" customFormat="1" ht="18.6" customHeight="1" spans="1:4">
      <c r="A48" s="217" t="s">
        <v>2488</v>
      </c>
      <c r="B48" s="101">
        <f>SUM(B49:B54)</f>
        <v>0</v>
      </c>
      <c r="C48" s="101">
        <f>SUM(C49:C54)</f>
        <v>0</v>
      </c>
      <c r="D48" s="102" t="str">
        <f t="shared" si="0"/>
        <v/>
      </c>
    </row>
    <row r="49" ht="18.6" customHeight="1" spans="1:4">
      <c r="A49" s="103" t="s">
        <v>2477</v>
      </c>
      <c r="B49" s="104"/>
      <c r="C49" s="104"/>
      <c r="D49" s="105" t="str">
        <f t="shared" si="0"/>
        <v/>
      </c>
    </row>
    <row r="50" ht="18.6" customHeight="1" spans="1:4">
      <c r="A50" s="103" t="s">
        <v>2478</v>
      </c>
      <c r="B50" s="104"/>
      <c r="C50" s="104"/>
      <c r="D50" s="105" t="str">
        <f t="shared" si="0"/>
        <v/>
      </c>
    </row>
    <row r="51" ht="18.6" customHeight="1" spans="1:4">
      <c r="A51" s="103" t="s">
        <v>2479</v>
      </c>
      <c r="B51" s="104"/>
      <c r="C51" s="104"/>
      <c r="D51" s="105" t="str">
        <f t="shared" si="0"/>
        <v/>
      </c>
    </row>
    <row r="52" ht="18.6" customHeight="1" spans="1:4">
      <c r="A52" s="103" t="s">
        <v>2480</v>
      </c>
      <c r="B52" s="104"/>
      <c r="C52" s="104"/>
      <c r="D52" s="105" t="str">
        <f t="shared" si="0"/>
        <v/>
      </c>
    </row>
    <row r="53" ht="18.6" customHeight="1" spans="1:4">
      <c r="A53" s="103" t="s">
        <v>2481</v>
      </c>
      <c r="B53" s="104"/>
      <c r="C53" s="104"/>
      <c r="D53" s="105" t="str">
        <f t="shared" si="0"/>
        <v/>
      </c>
    </row>
    <row r="54" ht="18.6" customHeight="1" spans="1:4">
      <c r="A54" s="103" t="s">
        <v>2482</v>
      </c>
      <c r="B54" s="104"/>
      <c r="C54" s="104"/>
      <c r="D54" s="105" t="str">
        <f t="shared" si="0"/>
        <v/>
      </c>
    </row>
    <row r="55" s="93" customFormat="1" ht="18.6" customHeight="1" spans="1:4">
      <c r="A55" s="217" t="s">
        <v>2489</v>
      </c>
      <c r="B55" s="101">
        <f>SUM(B56:B61)</f>
        <v>167304</v>
      </c>
      <c r="C55" s="101">
        <f>SUM(C56:C61)</f>
        <v>160163</v>
      </c>
      <c r="D55" s="102">
        <f t="shared" si="0"/>
        <v>-0.043</v>
      </c>
    </row>
    <row r="56" ht="18.6" customHeight="1" spans="1:4">
      <c r="A56" s="103" t="s">
        <v>2477</v>
      </c>
      <c r="B56" s="104">
        <v>63299</v>
      </c>
      <c r="C56" s="104">
        <v>48636</v>
      </c>
      <c r="D56" s="105">
        <f t="shared" si="0"/>
        <v>-0.232</v>
      </c>
    </row>
    <row r="57" ht="18.6" customHeight="1" spans="1:4">
      <c r="A57" s="103" t="s">
        <v>2478</v>
      </c>
      <c r="B57" s="104">
        <v>1132</v>
      </c>
      <c r="C57" s="104">
        <v>1718</v>
      </c>
      <c r="D57" s="105">
        <f t="shared" si="0"/>
        <v>0.518</v>
      </c>
    </row>
    <row r="58" ht="18.6" customHeight="1" spans="1:4">
      <c r="A58" s="103" t="s">
        <v>2479</v>
      </c>
      <c r="B58" s="104">
        <v>102793</v>
      </c>
      <c r="C58" s="104">
        <v>109633</v>
      </c>
      <c r="D58" s="105">
        <f t="shared" si="0"/>
        <v>0.067</v>
      </c>
    </row>
    <row r="59" ht="18.6" customHeight="1" spans="1:4">
      <c r="A59" s="103" t="s">
        <v>2480</v>
      </c>
      <c r="B59" s="104"/>
      <c r="C59" s="104"/>
      <c r="D59" s="105" t="str">
        <f t="shared" si="0"/>
        <v/>
      </c>
    </row>
    <row r="60" ht="18.6" customHeight="1" spans="1:4">
      <c r="A60" s="103" t="s">
        <v>2481</v>
      </c>
      <c r="B60" s="104">
        <v>80</v>
      </c>
      <c r="C60" s="104">
        <v>176</v>
      </c>
      <c r="D60" s="105">
        <f t="shared" si="0"/>
        <v>1.2</v>
      </c>
    </row>
    <row r="61" ht="18.6" customHeight="1" spans="1:4">
      <c r="A61" s="103" t="s">
        <v>2482</v>
      </c>
      <c r="B61" s="104"/>
      <c r="C61" s="104"/>
      <c r="D61" s="102" t="str">
        <f t="shared" si="0"/>
        <v/>
      </c>
    </row>
    <row r="62" ht="18.6" customHeight="1" spans="1:4">
      <c r="A62" s="218" t="s">
        <v>2490</v>
      </c>
      <c r="B62" s="101">
        <f t="shared" ref="B62:C68" si="1">SUM(B6,B13,B20,B27,B34,B41,B48,B55)</f>
        <v>378070</v>
      </c>
      <c r="C62" s="101">
        <f t="shared" si="1"/>
        <v>398526</v>
      </c>
      <c r="D62" s="102">
        <f t="shared" si="0"/>
        <v>0.054</v>
      </c>
    </row>
    <row r="63" ht="18.6" customHeight="1" spans="1:4">
      <c r="A63" s="103" t="s">
        <v>2477</v>
      </c>
      <c r="B63" s="104">
        <f t="shared" si="1"/>
        <v>237904</v>
      </c>
      <c r="C63" s="104">
        <f t="shared" si="1"/>
        <v>246050</v>
      </c>
      <c r="D63" s="105">
        <f t="shared" si="0"/>
        <v>0.034</v>
      </c>
    </row>
    <row r="64" ht="18.6" customHeight="1" spans="1:4">
      <c r="A64" s="103" t="s">
        <v>2478</v>
      </c>
      <c r="B64" s="104">
        <f t="shared" si="1"/>
        <v>4292</v>
      </c>
      <c r="C64" s="104">
        <f t="shared" si="1"/>
        <v>8804</v>
      </c>
      <c r="D64" s="105">
        <f t="shared" si="0"/>
        <v>1.051</v>
      </c>
    </row>
    <row r="65" ht="18.6" customHeight="1" spans="1:4">
      <c r="A65" s="103" t="s">
        <v>2479</v>
      </c>
      <c r="B65" s="104">
        <f t="shared" si="1"/>
        <v>113400</v>
      </c>
      <c r="C65" s="104">
        <f t="shared" si="1"/>
        <v>118196</v>
      </c>
      <c r="D65" s="105">
        <f t="shared" si="0"/>
        <v>0.042</v>
      </c>
    </row>
    <row r="66" ht="18.6" customHeight="1" spans="1:4">
      <c r="A66" s="103" t="s">
        <v>2480</v>
      </c>
      <c r="B66" s="104">
        <f t="shared" si="1"/>
        <v>0</v>
      </c>
      <c r="C66" s="104">
        <f t="shared" si="1"/>
        <v>0</v>
      </c>
      <c r="D66" s="105" t="str">
        <f t="shared" si="0"/>
        <v/>
      </c>
    </row>
    <row r="67" ht="18.6" customHeight="1" spans="1:4">
      <c r="A67" s="103" t="s">
        <v>2481</v>
      </c>
      <c r="B67" s="104">
        <f t="shared" si="1"/>
        <v>22413</v>
      </c>
      <c r="C67" s="104">
        <f t="shared" si="1"/>
        <v>25354</v>
      </c>
      <c r="D67" s="105">
        <f t="shared" si="0"/>
        <v>0.131</v>
      </c>
    </row>
    <row r="68" ht="18.6" customHeight="1" spans="1:4">
      <c r="A68" s="103" t="s">
        <v>2482</v>
      </c>
      <c r="B68" s="104">
        <f t="shared" si="1"/>
        <v>61</v>
      </c>
      <c r="C68" s="104">
        <f t="shared" si="1"/>
        <v>122</v>
      </c>
      <c r="D68" s="105">
        <f t="shared" si="0"/>
        <v>1</v>
      </c>
    </row>
    <row r="69" ht="33" customHeight="1" spans="1:4">
      <c r="A69" s="216" t="s">
        <v>2526</v>
      </c>
      <c r="B69" s="216"/>
      <c r="C69" s="216"/>
      <c r="D69" s="216"/>
    </row>
  </sheetData>
  <mergeCells count="5">
    <mergeCell ref="A1:D1"/>
    <mergeCell ref="C4:D4"/>
    <mergeCell ref="A69:D69"/>
    <mergeCell ref="A4:A5"/>
    <mergeCell ref="B4:B5"/>
  </mergeCells>
  <conditionalFormatting sqref="D6:D68">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07638888888889" bottom="0.707638888888889" header="0.590277777777778" footer="0.393055555555556"/>
  <pageSetup paperSize="9" firstPageNumber="61" orientation="portrait" useFirstPageNumber="1"/>
  <headerFooter alignWithMargins="0">
    <oddFooter>&amp;C—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44"/>
  <sheetViews>
    <sheetView showZeros="0"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2527</v>
      </c>
      <c r="B1" s="95"/>
      <c r="C1" s="95"/>
      <c r="D1" s="95"/>
    </row>
    <row r="2" ht="9" customHeight="1" spans="1:4">
      <c r="A2" s="96"/>
      <c r="B2" s="96"/>
      <c r="C2" s="96"/>
      <c r="D2" s="96"/>
    </row>
    <row r="3" ht="18" customHeight="1" spans="1:4">
      <c r="A3" s="97" t="s">
        <v>2528</v>
      </c>
      <c r="B3" s="97"/>
      <c r="C3" s="98"/>
      <c r="D3" s="99" t="s">
        <v>69</v>
      </c>
    </row>
    <row r="4" s="92" customFormat="1" ht="24" customHeight="1" spans="1:4">
      <c r="A4" s="56" t="s">
        <v>2447</v>
      </c>
      <c r="B4" s="56" t="s">
        <v>2448</v>
      </c>
      <c r="C4" s="56" t="s">
        <v>2449</v>
      </c>
      <c r="D4" s="56"/>
    </row>
    <row r="5" ht="24" customHeight="1" spans="1:4">
      <c r="A5" s="56"/>
      <c r="B5" s="56"/>
      <c r="C5" s="56" t="s">
        <v>2475</v>
      </c>
      <c r="D5" s="59" t="s">
        <v>75</v>
      </c>
    </row>
    <row r="6" s="93" customFormat="1" ht="18.6" customHeight="1" spans="1:4">
      <c r="A6" s="100" t="s">
        <v>2495</v>
      </c>
      <c r="B6" s="101">
        <f>SUM(B7:B9)</f>
        <v>40514</v>
      </c>
      <c r="C6" s="101">
        <f>SUM(C7:C9)</f>
        <v>44495</v>
      </c>
      <c r="D6" s="102">
        <f t="shared" ref="D6:D43" si="0">IF(OR(VALUE(C6)=0,ISERROR(C6/B6-1)),"",ROUND(C6/B6-1,3))</f>
        <v>0.098</v>
      </c>
    </row>
    <row r="7" ht="18.6" customHeight="1" spans="1:4">
      <c r="A7" s="103" t="s">
        <v>2496</v>
      </c>
      <c r="B7" s="104">
        <v>40434</v>
      </c>
      <c r="C7" s="104">
        <v>44470</v>
      </c>
      <c r="D7" s="105">
        <f t="shared" si="0"/>
        <v>0.1</v>
      </c>
    </row>
    <row r="8" ht="18.6" customHeight="1" spans="1:4">
      <c r="A8" s="103" t="s">
        <v>2497</v>
      </c>
      <c r="B8" s="104"/>
      <c r="C8" s="104"/>
      <c r="D8" s="105" t="str">
        <f t="shared" si="0"/>
        <v/>
      </c>
    </row>
    <row r="9" ht="18.6" customHeight="1" spans="1:4">
      <c r="A9" s="103" t="s">
        <v>2498</v>
      </c>
      <c r="B9" s="104">
        <v>80</v>
      </c>
      <c r="C9" s="104">
        <v>25</v>
      </c>
      <c r="D9" s="105">
        <f t="shared" si="0"/>
        <v>-0.688</v>
      </c>
    </row>
    <row r="10" s="93" customFormat="1" ht="18.6" customHeight="1" spans="1:4">
      <c r="A10" s="100" t="s">
        <v>2499</v>
      </c>
      <c r="B10" s="101">
        <f>SUM(B11:B13)</f>
        <v>20719</v>
      </c>
      <c r="C10" s="101">
        <f>SUM(C11:C13)</f>
        <v>22206</v>
      </c>
      <c r="D10" s="102">
        <f t="shared" si="0"/>
        <v>0.072</v>
      </c>
    </row>
    <row r="11" ht="18.6" customHeight="1" spans="1:4">
      <c r="A11" s="103" t="s">
        <v>2496</v>
      </c>
      <c r="B11" s="104">
        <v>20719</v>
      </c>
      <c r="C11" s="104">
        <v>22206</v>
      </c>
      <c r="D11" s="105">
        <f t="shared" si="0"/>
        <v>0.072</v>
      </c>
    </row>
    <row r="12" s="93" customFormat="1" ht="18.6" customHeight="1" spans="1:4">
      <c r="A12" s="103" t="s">
        <v>2497</v>
      </c>
      <c r="B12" s="104"/>
      <c r="C12" s="104"/>
      <c r="D12" s="105" t="str">
        <f t="shared" si="0"/>
        <v/>
      </c>
    </row>
    <row r="13" s="93" customFormat="1" ht="18.6" customHeight="1" spans="1:4">
      <c r="A13" s="103" t="s">
        <v>2498</v>
      </c>
      <c r="B13" s="104"/>
      <c r="C13" s="104"/>
      <c r="D13" s="105" t="str">
        <f t="shared" si="0"/>
        <v/>
      </c>
    </row>
    <row r="14" s="93" customFormat="1" ht="18.6" customHeight="1" spans="1:4">
      <c r="A14" s="100" t="s">
        <v>2500</v>
      </c>
      <c r="B14" s="101">
        <f>SUM(B15:B17)</f>
        <v>2141</v>
      </c>
      <c r="C14" s="101">
        <f>SUM(C15:C17)</f>
        <v>1798</v>
      </c>
      <c r="D14" s="102">
        <f t="shared" si="0"/>
        <v>-0.16</v>
      </c>
    </row>
    <row r="15" ht="18.6" customHeight="1" spans="1:4">
      <c r="A15" s="103" t="s">
        <v>2496</v>
      </c>
      <c r="B15" s="104">
        <v>2141</v>
      </c>
      <c r="C15" s="104">
        <v>1798</v>
      </c>
      <c r="D15" s="105">
        <f t="shared" si="0"/>
        <v>-0.16</v>
      </c>
    </row>
    <row r="16" ht="18.6" customHeight="1" spans="1:4">
      <c r="A16" s="103" t="s">
        <v>2497</v>
      </c>
      <c r="B16" s="104"/>
      <c r="C16" s="104"/>
      <c r="D16" s="105" t="str">
        <f t="shared" si="0"/>
        <v/>
      </c>
    </row>
    <row r="17" ht="18.6" customHeight="1" spans="1:4">
      <c r="A17" s="103" t="s">
        <v>2498</v>
      </c>
      <c r="B17" s="104"/>
      <c r="C17" s="104"/>
      <c r="D17" s="105" t="str">
        <f t="shared" si="0"/>
        <v/>
      </c>
    </row>
    <row r="18" s="93" customFormat="1" ht="18.6" customHeight="1" spans="1:4">
      <c r="A18" s="100" t="s">
        <v>2501</v>
      </c>
      <c r="B18" s="101">
        <f>SUM(B19:B21)</f>
        <v>108952</v>
      </c>
      <c r="C18" s="101">
        <f>SUM(C19:C21)</f>
        <v>116293</v>
      </c>
      <c r="D18" s="102">
        <f t="shared" si="0"/>
        <v>0.067</v>
      </c>
    </row>
    <row r="19" ht="18.6" customHeight="1" spans="1:4">
      <c r="A19" s="103" t="s">
        <v>2496</v>
      </c>
      <c r="B19" s="104">
        <v>108300</v>
      </c>
      <c r="C19" s="104">
        <v>116034</v>
      </c>
      <c r="D19" s="105">
        <f t="shared" si="0"/>
        <v>0.071</v>
      </c>
    </row>
    <row r="20" ht="18.6" customHeight="1" spans="1:4">
      <c r="A20" s="103" t="s">
        <v>2497</v>
      </c>
      <c r="B20" s="104">
        <v>641</v>
      </c>
      <c r="C20" s="104">
        <v>219</v>
      </c>
      <c r="D20" s="105">
        <f t="shared" si="0"/>
        <v>-0.658</v>
      </c>
    </row>
    <row r="21" s="93" customFormat="1" ht="18.6" customHeight="1" spans="1:4">
      <c r="A21" s="103" t="s">
        <v>2498</v>
      </c>
      <c r="B21" s="104">
        <v>11</v>
      </c>
      <c r="C21" s="104">
        <v>40</v>
      </c>
      <c r="D21" s="105">
        <f t="shared" si="0"/>
        <v>2.636</v>
      </c>
    </row>
    <row r="22" s="93" customFormat="1" ht="18.6" customHeight="1" spans="1:4">
      <c r="A22" s="100" t="s">
        <v>2502</v>
      </c>
      <c r="B22" s="101">
        <f>SUM(B23:B25)</f>
        <v>878</v>
      </c>
      <c r="C22" s="101">
        <f>SUM(C23:C25)</f>
        <v>1254</v>
      </c>
      <c r="D22" s="102">
        <f t="shared" si="0"/>
        <v>0.428</v>
      </c>
    </row>
    <row r="23" ht="18.6" customHeight="1" spans="1:4">
      <c r="A23" s="103" t="s">
        <v>2496</v>
      </c>
      <c r="B23" s="104">
        <v>878</v>
      </c>
      <c r="C23" s="104">
        <v>1254</v>
      </c>
      <c r="D23" s="105">
        <f t="shared" si="0"/>
        <v>0.428</v>
      </c>
    </row>
    <row r="24" ht="18.6" customHeight="1" spans="1:4">
      <c r="A24" s="103" t="s">
        <v>2497</v>
      </c>
      <c r="B24" s="104"/>
      <c r="C24" s="104"/>
      <c r="D24" s="105" t="str">
        <f t="shared" si="0"/>
        <v/>
      </c>
    </row>
    <row r="25" ht="18.6" customHeight="1" spans="1:4">
      <c r="A25" s="103" t="s">
        <v>2498</v>
      </c>
      <c r="B25" s="104"/>
      <c r="C25" s="104"/>
      <c r="D25" s="105" t="str">
        <f t="shared" si="0"/>
        <v/>
      </c>
    </row>
    <row r="26" s="93" customFormat="1" ht="18.6" customHeight="1" spans="1:4">
      <c r="A26" s="100" t="s">
        <v>2503</v>
      </c>
      <c r="B26" s="101">
        <f>SUM(B27:B29)</f>
        <v>2310</v>
      </c>
      <c r="C26" s="101">
        <f>SUM(C27:C29)</f>
        <v>2426</v>
      </c>
      <c r="D26" s="102">
        <f t="shared" si="0"/>
        <v>0.05</v>
      </c>
    </row>
    <row r="27" ht="18.6" customHeight="1" spans="1:4">
      <c r="A27" s="103" t="s">
        <v>2496</v>
      </c>
      <c r="B27" s="104">
        <v>2310</v>
      </c>
      <c r="C27" s="104">
        <v>2426</v>
      </c>
      <c r="D27" s="105">
        <f t="shared" si="0"/>
        <v>0.05</v>
      </c>
    </row>
    <row r="28" ht="18.6" customHeight="1" spans="1:4">
      <c r="A28" s="103" t="s">
        <v>2497</v>
      </c>
      <c r="B28" s="104"/>
      <c r="C28" s="104"/>
      <c r="D28" s="105" t="str">
        <f t="shared" si="0"/>
        <v/>
      </c>
    </row>
    <row r="29" ht="18.6" customHeight="1" spans="1:4">
      <c r="A29" s="103" t="s">
        <v>2498</v>
      </c>
      <c r="B29" s="104"/>
      <c r="C29" s="104"/>
      <c r="D29" s="105" t="str">
        <f t="shared" si="0"/>
        <v/>
      </c>
    </row>
    <row r="30" ht="18.6" customHeight="1" spans="1:4">
      <c r="A30" s="100" t="s">
        <v>2504</v>
      </c>
      <c r="B30" s="104">
        <f>SUM(B31:B33)</f>
        <v>0</v>
      </c>
      <c r="C30" s="104">
        <f>SUM(C31:C33)</f>
        <v>0</v>
      </c>
      <c r="D30" s="105" t="str">
        <f t="shared" si="0"/>
        <v/>
      </c>
    </row>
    <row r="31" ht="18.6" customHeight="1" spans="1:4">
      <c r="A31" s="103" t="s">
        <v>2496</v>
      </c>
      <c r="B31" s="104"/>
      <c r="C31" s="104"/>
      <c r="D31" s="105" t="str">
        <f t="shared" si="0"/>
        <v/>
      </c>
    </row>
    <row r="32" ht="18.6" customHeight="1" spans="1:4">
      <c r="A32" s="103" t="s">
        <v>2497</v>
      </c>
      <c r="B32" s="104"/>
      <c r="C32" s="104"/>
      <c r="D32" s="105" t="str">
        <f t="shared" si="0"/>
        <v/>
      </c>
    </row>
    <row r="33" ht="18.6" customHeight="1" spans="1:4">
      <c r="A33" s="103" t="s">
        <v>2498</v>
      </c>
      <c r="B33" s="104"/>
      <c r="C33" s="104"/>
      <c r="D33" s="105" t="str">
        <f t="shared" si="0"/>
        <v/>
      </c>
    </row>
    <row r="34" s="93" customFormat="1" ht="18.6" customHeight="1" spans="1:4">
      <c r="A34" s="100" t="s">
        <v>2505</v>
      </c>
      <c r="B34" s="101">
        <f>SUM(B35:B38)</f>
        <v>120351</v>
      </c>
      <c r="C34" s="101">
        <f>SUM(C35:C38)</f>
        <v>143705</v>
      </c>
      <c r="D34" s="102">
        <f t="shared" si="0"/>
        <v>0.194</v>
      </c>
    </row>
    <row r="35" ht="18.6" customHeight="1" spans="1:4">
      <c r="A35" s="103" t="s">
        <v>2496</v>
      </c>
      <c r="B35" s="104">
        <v>113541</v>
      </c>
      <c r="C35" s="104">
        <v>136810</v>
      </c>
      <c r="D35" s="105">
        <f t="shared" si="0"/>
        <v>0.205</v>
      </c>
    </row>
    <row r="36" ht="18.6" customHeight="1" spans="1:4">
      <c r="A36" s="103" t="s">
        <v>2497</v>
      </c>
      <c r="B36" s="104"/>
      <c r="C36" s="104"/>
      <c r="D36" s="105"/>
    </row>
    <row r="37" ht="18.6" customHeight="1" spans="1:4">
      <c r="A37" s="103" t="s">
        <v>2498</v>
      </c>
      <c r="B37" s="104">
        <v>0</v>
      </c>
      <c r="C37" s="104"/>
      <c r="D37" s="105" t="str">
        <f t="shared" si="0"/>
        <v/>
      </c>
    </row>
    <row r="38" ht="18.6" customHeight="1" spans="1:4">
      <c r="A38" s="103" t="s">
        <v>2506</v>
      </c>
      <c r="B38" s="104">
        <v>6810</v>
      </c>
      <c r="C38" s="104">
        <v>6895</v>
      </c>
      <c r="D38" s="105">
        <f t="shared" si="0"/>
        <v>0.012</v>
      </c>
    </row>
    <row r="39" ht="18.6" customHeight="1" spans="1:4">
      <c r="A39" s="106" t="s">
        <v>2507</v>
      </c>
      <c r="B39" s="101">
        <f t="shared" ref="B39:C41" si="1">SUM(B6,B10,B14,B18,B22,B26,B30,B34)</f>
        <v>295865</v>
      </c>
      <c r="C39" s="101">
        <f t="shared" si="1"/>
        <v>332177</v>
      </c>
      <c r="D39" s="102">
        <f t="shared" si="0"/>
        <v>0.123</v>
      </c>
    </row>
    <row r="40" ht="18.6" customHeight="1" spans="1:4">
      <c r="A40" s="103" t="s">
        <v>2496</v>
      </c>
      <c r="B40" s="104">
        <f t="shared" si="1"/>
        <v>288323</v>
      </c>
      <c r="C40" s="104">
        <f>SUM(C7,C11,C15,C19,C23,C27,C31,C35)</f>
        <v>324998</v>
      </c>
      <c r="D40" s="105">
        <f t="shared" si="0"/>
        <v>0.127</v>
      </c>
    </row>
    <row r="41" ht="18.6" customHeight="1" spans="1:4">
      <c r="A41" s="103" t="s">
        <v>2497</v>
      </c>
      <c r="B41" s="104">
        <f t="shared" si="1"/>
        <v>641</v>
      </c>
      <c r="C41" s="104">
        <f>SUM(C8,C12,C16,C20,C24,C28,C32,C36)</f>
        <v>219</v>
      </c>
      <c r="D41" s="105"/>
    </row>
    <row r="42" ht="18.6" customHeight="1" spans="1:4">
      <c r="A42" s="103" t="s">
        <v>2498</v>
      </c>
      <c r="B42" s="104">
        <f>SUM(B9,B13,B17,B21,B25,B29,B33,B37)</f>
        <v>91</v>
      </c>
      <c r="C42" s="104">
        <f>SUM(C9,C13,C17,C21,C25,C29,C33,C37)</f>
        <v>65</v>
      </c>
      <c r="D42" s="105">
        <f t="shared" si="0"/>
        <v>-0.286</v>
      </c>
    </row>
    <row r="43" ht="18.6" customHeight="1" spans="1:4">
      <c r="A43" s="103" t="s">
        <v>2506</v>
      </c>
      <c r="B43" s="104">
        <f>SUM(B38)</f>
        <v>6810</v>
      </c>
      <c r="C43" s="104">
        <f>SUM(C38)</f>
        <v>6895</v>
      </c>
      <c r="D43" s="105">
        <f t="shared" si="0"/>
        <v>0.012</v>
      </c>
    </row>
    <row r="44" ht="32.25" customHeight="1" spans="1:4">
      <c r="A44" s="216" t="s">
        <v>2529</v>
      </c>
      <c r="B44" s="216"/>
      <c r="C44" s="216"/>
      <c r="D44" s="216"/>
    </row>
  </sheetData>
  <mergeCells count="5">
    <mergeCell ref="A1:D1"/>
    <mergeCell ref="C4:D4"/>
    <mergeCell ref="A44:D44"/>
    <mergeCell ref="A4:A5"/>
    <mergeCell ref="B4:B5"/>
  </mergeCells>
  <conditionalFormatting sqref="D6:D43">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63" orientation="portrait" useFirstPageNumber="1"/>
  <headerFooter alignWithMargins="0">
    <oddFooter>&amp;C—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D42"/>
  <sheetViews>
    <sheetView showZeros="0"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2530</v>
      </c>
      <c r="B1" s="95"/>
      <c r="C1" s="95"/>
      <c r="D1" s="95"/>
    </row>
    <row r="2" ht="9" customHeight="1" spans="1:4">
      <c r="A2" s="96"/>
      <c r="B2" s="96"/>
      <c r="C2" s="96"/>
      <c r="D2" s="96"/>
    </row>
    <row r="3" ht="18" customHeight="1" spans="1:4">
      <c r="A3" s="97" t="s">
        <v>2531</v>
      </c>
      <c r="B3" s="97"/>
      <c r="C3" s="98"/>
      <c r="D3" s="99" t="s">
        <v>69</v>
      </c>
    </row>
    <row r="4" s="92" customFormat="1" ht="20.25" customHeight="1" spans="1:4">
      <c r="A4" s="56" t="s">
        <v>2447</v>
      </c>
      <c r="B4" s="56" t="s">
        <v>2448</v>
      </c>
      <c r="C4" s="56" t="s">
        <v>2449</v>
      </c>
      <c r="D4" s="56"/>
    </row>
    <row r="5" ht="20.25" customHeight="1" spans="1:4">
      <c r="A5" s="56"/>
      <c r="B5" s="56"/>
      <c r="C5" s="56" t="s">
        <v>2475</v>
      </c>
      <c r="D5" s="59" t="s">
        <v>75</v>
      </c>
    </row>
    <row r="6" ht="18.6" customHeight="1" spans="1:4">
      <c r="A6" s="100" t="s">
        <v>2511</v>
      </c>
      <c r="B6" s="104"/>
      <c r="C6" s="101"/>
      <c r="D6" s="102" t="str">
        <f t="shared" ref="D6:D32" si="0">IF(OR(VALUE(C6)=0,ISERROR(C6/B6-1)),"",ROUND(C6/B6-1,3))</f>
        <v/>
      </c>
    </row>
    <row r="7" ht="18.6" customHeight="1" spans="1:4">
      <c r="A7" s="103" t="s">
        <v>2512</v>
      </c>
      <c r="B7" s="104">
        <v>-6661</v>
      </c>
      <c r="C7" s="104">
        <v>24917</v>
      </c>
      <c r="D7" s="105">
        <f t="shared" si="0"/>
        <v>-4.741</v>
      </c>
    </row>
    <row r="8" ht="18.6" customHeight="1" spans="1:4">
      <c r="A8" s="103" t="s">
        <v>2513</v>
      </c>
      <c r="B8" s="104">
        <v>107275</v>
      </c>
      <c r="C8" s="104">
        <v>132192</v>
      </c>
      <c r="D8" s="105">
        <f t="shared" si="0"/>
        <v>0.232</v>
      </c>
    </row>
    <row r="9" ht="18.6" customHeight="1" spans="1:4">
      <c r="A9" s="100" t="s">
        <v>2514</v>
      </c>
      <c r="B9" s="104"/>
      <c r="C9" s="101"/>
      <c r="D9" s="102" t="str">
        <f t="shared" si="0"/>
        <v/>
      </c>
    </row>
    <row r="10" ht="18.6" customHeight="1" spans="1:4">
      <c r="A10" s="103" t="s">
        <v>2512</v>
      </c>
      <c r="B10" s="104">
        <v>-1556</v>
      </c>
      <c r="C10" s="104">
        <v>-1106</v>
      </c>
      <c r="D10" s="105">
        <f t="shared" si="0"/>
        <v>-0.289</v>
      </c>
    </row>
    <row r="11" ht="18.6" customHeight="1" spans="1:4">
      <c r="A11" s="103" t="s">
        <v>2513</v>
      </c>
      <c r="B11" s="104">
        <v>8453</v>
      </c>
      <c r="C11" s="104">
        <v>7347</v>
      </c>
      <c r="D11" s="105">
        <f t="shared" si="0"/>
        <v>-0.131</v>
      </c>
    </row>
    <row r="12" s="93" customFormat="1" ht="18.6" customHeight="1" spans="1:4">
      <c r="A12" s="100" t="s">
        <v>2515</v>
      </c>
      <c r="B12" s="104"/>
      <c r="C12" s="101"/>
      <c r="D12" s="102" t="str">
        <f t="shared" si="0"/>
        <v/>
      </c>
    </row>
    <row r="13" s="93" customFormat="1" ht="18.6" customHeight="1" spans="1:4">
      <c r="A13" s="103" t="s">
        <v>2512</v>
      </c>
      <c r="B13" s="104">
        <v>-2298</v>
      </c>
      <c r="C13" s="104">
        <v>-148</v>
      </c>
      <c r="D13" s="105">
        <f t="shared" si="0"/>
        <v>-0.936</v>
      </c>
    </row>
    <row r="14" s="93" customFormat="1" ht="18.6" customHeight="1" spans="1:4">
      <c r="A14" s="103" t="s">
        <v>2513</v>
      </c>
      <c r="B14" s="104">
        <v>27064</v>
      </c>
      <c r="C14" s="104">
        <v>26916</v>
      </c>
      <c r="D14" s="105">
        <f t="shared" si="0"/>
        <v>-0.005</v>
      </c>
    </row>
    <row r="15" ht="18.6" customHeight="1" spans="1:4">
      <c r="A15" s="100" t="s">
        <v>2516</v>
      </c>
      <c r="B15" s="104"/>
      <c r="C15" s="101"/>
      <c r="D15" s="102" t="str">
        <f t="shared" si="0"/>
        <v/>
      </c>
    </row>
    <row r="16" ht="18.6" customHeight="1" spans="1:4">
      <c r="A16" s="103" t="s">
        <v>2512</v>
      </c>
      <c r="B16" s="104">
        <v>23207</v>
      </c>
      <c r="C16" s="104">
        <v>34292</v>
      </c>
      <c r="D16" s="105">
        <f t="shared" si="0"/>
        <v>0.478</v>
      </c>
    </row>
    <row r="17" ht="18.6" customHeight="1" spans="1:4">
      <c r="A17" s="103" t="s">
        <v>2513</v>
      </c>
      <c r="B17" s="104">
        <v>106561</v>
      </c>
      <c r="C17" s="104">
        <v>140853</v>
      </c>
      <c r="D17" s="105">
        <f t="shared" si="0"/>
        <v>0.322</v>
      </c>
    </row>
    <row r="18" ht="18.6" customHeight="1" spans="1:4">
      <c r="A18" s="100" t="s">
        <v>2517</v>
      </c>
      <c r="B18" s="104"/>
      <c r="C18" s="101"/>
      <c r="D18" s="102" t="str">
        <f t="shared" si="0"/>
        <v/>
      </c>
    </row>
    <row r="19" ht="18.6" customHeight="1" spans="1:4">
      <c r="A19" s="103" t="s">
        <v>2512</v>
      </c>
      <c r="B19" s="104">
        <v>1990</v>
      </c>
      <c r="C19" s="104">
        <v>1468</v>
      </c>
      <c r="D19" s="105">
        <f t="shared" si="0"/>
        <v>-0.262</v>
      </c>
    </row>
    <row r="20" ht="18.6" customHeight="1" spans="1:4">
      <c r="A20" s="103" t="s">
        <v>2513</v>
      </c>
      <c r="B20" s="104">
        <v>6635</v>
      </c>
      <c r="C20" s="104">
        <v>8103</v>
      </c>
      <c r="D20" s="105">
        <f t="shared" si="0"/>
        <v>0.221</v>
      </c>
    </row>
    <row r="21" s="93" customFormat="1" ht="18.6" customHeight="1" spans="1:4">
      <c r="A21" s="100" t="s">
        <v>2518</v>
      </c>
      <c r="B21" s="104"/>
      <c r="C21" s="101"/>
      <c r="D21" s="102" t="str">
        <f t="shared" si="0"/>
        <v/>
      </c>
    </row>
    <row r="22" s="93" customFormat="1" ht="18.6" customHeight="1" spans="1:4">
      <c r="A22" s="103" t="s">
        <v>2512</v>
      </c>
      <c r="B22" s="104">
        <v>-946</v>
      </c>
      <c r="C22" s="104">
        <v>-56</v>
      </c>
      <c r="D22" s="105">
        <f t="shared" si="0"/>
        <v>-0.941</v>
      </c>
    </row>
    <row r="23" ht="18.6" customHeight="1" spans="1:4">
      <c r="A23" s="103" t="s">
        <v>2513</v>
      </c>
      <c r="B23" s="104">
        <v>786</v>
      </c>
      <c r="C23" s="104">
        <v>730</v>
      </c>
      <c r="D23" s="105">
        <f t="shared" si="0"/>
        <v>-0.071</v>
      </c>
    </row>
    <row r="24" ht="18.6" customHeight="1" spans="1:4">
      <c r="A24" s="100" t="s">
        <v>2519</v>
      </c>
      <c r="B24" s="104"/>
      <c r="C24" s="101"/>
      <c r="D24" s="102" t="str">
        <f t="shared" si="0"/>
        <v/>
      </c>
    </row>
    <row r="25" ht="18.6" customHeight="1" spans="1:4">
      <c r="A25" s="103" t="s">
        <v>2512</v>
      </c>
      <c r="B25" s="104"/>
      <c r="C25" s="104"/>
      <c r="D25" s="105" t="str">
        <f t="shared" si="0"/>
        <v/>
      </c>
    </row>
    <row r="26" ht="18.6" customHeight="1" spans="1:4">
      <c r="A26" s="103" t="s">
        <v>2513</v>
      </c>
      <c r="B26" s="104"/>
      <c r="C26" s="104"/>
      <c r="D26" s="105" t="str">
        <f t="shared" si="0"/>
        <v/>
      </c>
    </row>
    <row r="27" ht="18.6" customHeight="1" spans="1:4">
      <c r="A27" s="100" t="s">
        <v>2520</v>
      </c>
      <c r="B27" s="104"/>
      <c r="C27" s="101"/>
      <c r="D27" s="102" t="str">
        <f t="shared" si="0"/>
        <v/>
      </c>
    </row>
    <row r="28" ht="18.6" customHeight="1" spans="1:4">
      <c r="A28" s="103" t="s">
        <v>2512</v>
      </c>
      <c r="B28" s="104">
        <v>46953</v>
      </c>
      <c r="C28" s="104">
        <v>16458</v>
      </c>
      <c r="D28" s="105">
        <f t="shared" si="0"/>
        <v>-0.649</v>
      </c>
    </row>
    <row r="29" ht="18.6" customHeight="1" spans="1:4">
      <c r="A29" s="103" t="s">
        <v>2513</v>
      </c>
      <c r="B29" s="104">
        <v>108133</v>
      </c>
      <c r="C29" s="104">
        <v>124591</v>
      </c>
      <c r="D29" s="105">
        <f t="shared" si="0"/>
        <v>0.152</v>
      </c>
    </row>
    <row r="30" ht="18.6" customHeight="1" spans="1:4">
      <c r="A30" s="106" t="s">
        <v>2521</v>
      </c>
      <c r="B30" s="104"/>
      <c r="C30" s="101"/>
      <c r="D30" s="102" t="str">
        <f t="shared" si="0"/>
        <v/>
      </c>
    </row>
    <row r="31" ht="18.6" customHeight="1" spans="1:4">
      <c r="A31" s="103" t="s">
        <v>2512</v>
      </c>
      <c r="B31" s="104">
        <f>SUM(B7,B10,B13,B16,B19,B22,B25,B28)</f>
        <v>60689</v>
      </c>
      <c r="C31" s="104">
        <f>SUM(C7,C10,C13,C16,C19,C22,C25,C28)</f>
        <v>75825</v>
      </c>
      <c r="D31" s="105">
        <f t="shared" si="0"/>
        <v>0.249</v>
      </c>
    </row>
    <row r="32" ht="18.6" customHeight="1" spans="1:4">
      <c r="A32" s="103" t="s">
        <v>2513</v>
      </c>
      <c r="B32" s="104">
        <f>SUM(B8,B11,B14,B17,B20,B23,B26,B29)</f>
        <v>364907</v>
      </c>
      <c r="C32" s="104">
        <f>SUM(C8,C11,C14,C17,C20,C23,C26,C29)</f>
        <v>440732</v>
      </c>
      <c r="D32" s="105">
        <f t="shared" si="0"/>
        <v>0.208</v>
      </c>
    </row>
    <row r="33" ht="18.6" customHeight="1" spans="1:4">
      <c r="A33" s="107" t="s">
        <v>2522</v>
      </c>
      <c r="B33" s="107"/>
      <c r="C33" s="107"/>
      <c r="D33" s="107"/>
    </row>
    <row r="34" ht="18.6" customHeight="1" spans="1:4">
      <c r="A34" s="107" t="s">
        <v>2523</v>
      </c>
      <c r="B34" s="107"/>
      <c r="C34" s="107"/>
      <c r="D34" s="107"/>
    </row>
    <row r="35" ht="15.75" customHeight="1" spans="1:4">
      <c r="A35" s="108"/>
      <c r="B35" s="109"/>
      <c r="C35" s="109"/>
      <c r="D35" s="109"/>
    </row>
    <row r="36" spans="1:1">
      <c r="A36" s="110"/>
    </row>
    <row r="37" spans="1:1">
      <c r="A37" s="110"/>
    </row>
    <row r="38" spans="1:1">
      <c r="A38" s="110"/>
    </row>
    <row r="39" spans="1:1">
      <c r="A39" s="110"/>
    </row>
    <row r="40" spans="1:1">
      <c r="A40" s="110"/>
    </row>
    <row r="41" spans="1:1">
      <c r="A41" s="110"/>
    </row>
    <row r="42" spans="1:1">
      <c r="A42" s="110"/>
    </row>
  </sheetData>
  <mergeCells count="5">
    <mergeCell ref="A1:D1"/>
    <mergeCell ref="C4:D4"/>
    <mergeCell ref="A35:D35"/>
    <mergeCell ref="A4:A5"/>
    <mergeCell ref="B4:B5"/>
  </mergeCells>
  <conditionalFormatting sqref="D6:D32">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65" orientation="portrait" useFirstPageNumber="1"/>
  <headerFooter alignWithMargins="0">
    <oddFooter>&amp;C—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45066682943"/>
  </sheetPr>
  <dimension ref="A1:D122"/>
  <sheetViews>
    <sheetView showZeros="0" workbookViewId="0">
      <pane ySplit="4" topLeftCell="A5" activePane="bottomLeft" state="frozen"/>
      <selection/>
      <selection pane="bottomLeft" activeCell="F10" sqref="F10"/>
    </sheetView>
  </sheetViews>
  <sheetFormatPr defaultColWidth="9" defaultRowHeight="14.25" outlineLevelCol="3"/>
  <cols>
    <col min="1" max="1" width="41.625" style="49" customWidth="1"/>
    <col min="2" max="3" width="11.625" style="49" customWidth="1"/>
    <col min="4" max="4" width="11.625" style="50" customWidth="1"/>
    <col min="5" max="5" width="22.375" style="49" customWidth="1"/>
    <col min="6" max="16384" width="9" style="49"/>
  </cols>
  <sheetData>
    <row r="1" s="46" customFormat="1" ht="27" spans="1:4">
      <c r="A1" s="51" t="s">
        <v>2532</v>
      </c>
      <c r="B1" s="51"/>
      <c r="C1" s="51"/>
      <c r="D1" s="51"/>
    </row>
    <row r="2" ht="19.5" customHeight="1" spans="1:4">
      <c r="A2" s="47" t="s">
        <v>2533</v>
      </c>
      <c r="B2" s="129"/>
      <c r="D2" s="200" t="s">
        <v>69</v>
      </c>
    </row>
    <row r="3" s="48" customFormat="1" ht="24" customHeight="1" spans="1:4">
      <c r="A3" s="201" t="s">
        <v>70</v>
      </c>
      <c r="B3" s="56" t="s">
        <v>2534</v>
      </c>
      <c r="C3" s="56" t="s">
        <v>2535</v>
      </c>
      <c r="D3" s="56"/>
    </row>
    <row r="4" s="48" customFormat="1" ht="24" customHeight="1" spans="1:4">
      <c r="A4" s="201"/>
      <c r="B4" s="56"/>
      <c r="C4" s="56" t="s">
        <v>2536</v>
      </c>
      <c r="D4" s="59" t="s">
        <v>75</v>
      </c>
    </row>
    <row r="5" s="156" customFormat="1" ht="18.95" customHeight="1" spans="1:4">
      <c r="A5" s="210" t="s">
        <v>77</v>
      </c>
      <c r="B5" s="211">
        <f>SUM(B6:B22)</f>
        <v>566732</v>
      </c>
      <c r="C5" s="211">
        <f>SUM(C6:C22)</f>
        <v>643216</v>
      </c>
      <c r="D5" s="140">
        <f t="shared" ref="D5:D33" si="0">IF(OR(VALUE(C5)=0,ISERROR(C5/B5-1)),"",ROUND(C5/B5-1,3))</f>
        <v>0.135</v>
      </c>
    </row>
    <row r="6" ht="18.95" customHeight="1" spans="1:4">
      <c r="A6" s="209" t="s">
        <v>78</v>
      </c>
      <c r="B6" s="212">
        <v>221973</v>
      </c>
      <c r="C6" s="212">
        <v>263393</v>
      </c>
      <c r="D6" s="63">
        <f t="shared" si="0"/>
        <v>0.187</v>
      </c>
    </row>
    <row r="7" ht="18.95" customHeight="1" spans="1:4">
      <c r="A7" s="209" t="s">
        <v>79</v>
      </c>
      <c r="B7" s="212">
        <v>139</v>
      </c>
      <c r="C7" s="212"/>
      <c r="D7" s="63" t="str">
        <f t="shared" si="0"/>
        <v/>
      </c>
    </row>
    <row r="8" ht="18.95" customHeight="1" spans="1:4">
      <c r="A8" s="209" t="s">
        <v>80</v>
      </c>
      <c r="B8" s="212">
        <v>23035</v>
      </c>
      <c r="C8" s="212">
        <v>27299</v>
      </c>
      <c r="D8" s="63">
        <f t="shared" si="0"/>
        <v>0.185</v>
      </c>
    </row>
    <row r="9" ht="18.95" customHeight="1" spans="1:4">
      <c r="A9" s="209" t="s">
        <v>81</v>
      </c>
      <c r="B9" s="212"/>
      <c r="C9" s="212">
        <v>0</v>
      </c>
      <c r="D9" s="63" t="str">
        <f t="shared" si="0"/>
        <v/>
      </c>
    </row>
    <row r="10" ht="18.95" customHeight="1" spans="1:4">
      <c r="A10" s="209" t="s">
        <v>82</v>
      </c>
      <c r="B10" s="212">
        <v>12925</v>
      </c>
      <c r="C10" s="212">
        <v>12976</v>
      </c>
      <c r="D10" s="63">
        <f t="shared" si="0"/>
        <v>0.004</v>
      </c>
    </row>
    <row r="11" ht="18.95" customHeight="1" spans="1:4">
      <c r="A11" s="209" t="s">
        <v>83</v>
      </c>
      <c r="B11" s="212">
        <v>4410</v>
      </c>
      <c r="C11" s="212">
        <v>5439</v>
      </c>
      <c r="D11" s="63">
        <f t="shared" si="0"/>
        <v>0.233</v>
      </c>
    </row>
    <row r="12" ht="18.95" customHeight="1" spans="1:4">
      <c r="A12" s="209" t="s">
        <v>84</v>
      </c>
      <c r="B12" s="212">
        <v>67755</v>
      </c>
      <c r="C12" s="212">
        <v>75886</v>
      </c>
      <c r="D12" s="63">
        <f t="shared" si="0"/>
        <v>0.12</v>
      </c>
    </row>
    <row r="13" ht="18.95" customHeight="1" spans="1:4">
      <c r="A13" s="209" t="s">
        <v>85</v>
      </c>
      <c r="B13" s="212">
        <v>18593</v>
      </c>
      <c r="C13" s="212">
        <v>21824</v>
      </c>
      <c r="D13" s="63">
        <f t="shared" si="0"/>
        <v>0.174</v>
      </c>
    </row>
    <row r="14" ht="18.95" customHeight="1" spans="1:4">
      <c r="A14" s="209" t="s">
        <v>86</v>
      </c>
      <c r="B14" s="212">
        <v>6975</v>
      </c>
      <c r="C14" s="212">
        <v>8312</v>
      </c>
      <c r="D14" s="63">
        <f t="shared" si="0"/>
        <v>0.192</v>
      </c>
    </row>
    <row r="15" ht="18.95" customHeight="1" spans="1:4">
      <c r="A15" s="209" t="s">
        <v>87</v>
      </c>
      <c r="B15" s="212">
        <v>19244</v>
      </c>
      <c r="C15" s="212">
        <v>22553</v>
      </c>
      <c r="D15" s="63">
        <f t="shared" si="0"/>
        <v>0.172</v>
      </c>
    </row>
    <row r="16" ht="18.95" customHeight="1" spans="1:4">
      <c r="A16" s="209" t="s">
        <v>88</v>
      </c>
      <c r="B16" s="212">
        <v>42119</v>
      </c>
      <c r="C16" s="212">
        <v>45173</v>
      </c>
      <c r="D16" s="63">
        <f t="shared" si="0"/>
        <v>0.073</v>
      </c>
    </row>
    <row r="17" ht="18.95" customHeight="1" spans="1:4">
      <c r="A17" s="209" t="s">
        <v>89</v>
      </c>
      <c r="B17" s="212">
        <v>9419</v>
      </c>
      <c r="C17" s="212">
        <v>10549</v>
      </c>
      <c r="D17" s="63">
        <f t="shared" si="0"/>
        <v>0.12</v>
      </c>
    </row>
    <row r="18" ht="18.95" customHeight="1" spans="1:4">
      <c r="A18" s="209" t="s">
        <v>90</v>
      </c>
      <c r="B18" s="212">
        <v>38233</v>
      </c>
      <c r="C18" s="212">
        <v>42821</v>
      </c>
      <c r="D18" s="63">
        <f t="shared" si="0"/>
        <v>0.12</v>
      </c>
    </row>
    <row r="19" ht="18.95" customHeight="1" spans="1:4">
      <c r="A19" s="209" t="s">
        <v>91</v>
      </c>
      <c r="B19" s="212">
        <v>48847</v>
      </c>
      <c r="C19" s="212">
        <v>53709</v>
      </c>
      <c r="D19" s="63">
        <f t="shared" si="0"/>
        <v>0.1</v>
      </c>
    </row>
    <row r="20" ht="18.95" customHeight="1" spans="1:4">
      <c r="A20" s="209" t="s">
        <v>92</v>
      </c>
      <c r="B20" s="212">
        <v>52559</v>
      </c>
      <c r="C20" s="212">
        <v>52559</v>
      </c>
      <c r="D20" s="63">
        <f t="shared" si="0"/>
        <v>0</v>
      </c>
    </row>
    <row r="21" ht="18.95" customHeight="1" spans="1:4">
      <c r="A21" s="209" t="s">
        <v>93</v>
      </c>
      <c r="B21" s="212">
        <v>506</v>
      </c>
      <c r="C21" s="212">
        <v>723</v>
      </c>
      <c r="D21" s="63">
        <f t="shared" si="0"/>
        <v>0.429</v>
      </c>
    </row>
    <row r="22" ht="18.95" customHeight="1" spans="1:4">
      <c r="A22" s="209" t="s">
        <v>94</v>
      </c>
      <c r="B22" s="212"/>
      <c r="C22" s="212">
        <v>0</v>
      </c>
      <c r="D22" s="63" t="str">
        <f t="shared" si="0"/>
        <v/>
      </c>
    </row>
    <row r="23" s="156" customFormat="1" ht="18.95" customHeight="1" spans="1:4">
      <c r="A23" s="210" t="s">
        <v>95</v>
      </c>
      <c r="B23" s="211">
        <f>SUM(B24:B31)</f>
        <v>300136</v>
      </c>
      <c r="C23" s="211">
        <f>SUM(C24:C31)</f>
        <v>275664</v>
      </c>
      <c r="D23" s="140">
        <f t="shared" si="0"/>
        <v>-0.082</v>
      </c>
    </row>
    <row r="24" ht="18.95" customHeight="1" spans="1:4">
      <c r="A24" s="209" t="s">
        <v>96</v>
      </c>
      <c r="B24" s="212">
        <v>43900</v>
      </c>
      <c r="C24" s="212">
        <v>43900</v>
      </c>
      <c r="D24" s="63">
        <f t="shared" si="0"/>
        <v>0</v>
      </c>
    </row>
    <row r="25" ht="18.95" customHeight="1" spans="1:4">
      <c r="A25" s="209" t="s">
        <v>97</v>
      </c>
      <c r="B25" s="212">
        <v>42329</v>
      </c>
      <c r="C25" s="212">
        <v>42329</v>
      </c>
      <c r="D25" s="63">
        <f t="shared" si="0"/>
        <v>0</v>
      </c>
    </row>
    <row r="26" ht="18.95" customHeight="1" spans="1:4">
      <c r="A26" s="209" t="s">
        <v>98</v>
      </c>
      <c r="B26" s="212">
        <v>19950</v>
      </c>
      <c r="C26" s="212">
        <v>19950</v>
      </c>
      <c r="D26" s="63">
        <f t="shared" si="0"/>
        <v>0</v>
      </c>
    </row>
    <row r="27" ht="18.95" customHeight="1" spans="1:4">
      <c r="A27" s="209" t="s">
        <v>99</v>
      </c>
      <c r="B27" s="212">
        <v>36</v>
      </c>
      <c r="C27" s="212">
        <v>36</v>
      </c>
      <c r="D27" s="63">
        <f t="shared" si="0"/>
        <v>0</v>
      </c>
    </row>
    <row r="28" ht="18.95" customHeight="1" spans="1:4">
      <c r="A28" s="209" t="s">
        <v>100</v>
      </c>
      <c r="B28" s="212">
        <v>145640</v>
      </c>
      <c r="C28" s="212">
        <v>121168</v>
      </c>
      <c r="D28" s="63">
        <f t="shared" si="0"/>
        <v>-0.168</v>
      </c>
    </row>
    <row r="29" ht="18.95" customHeight="1" spans="1:4">
      <c r="A29" s="209" t="s">
        <v>101</v>
      </c>
      <c r="B29" s="212">
        <v>4526</v>
      </c>
      <c r="C29" s="212">
        <v>4526</v>
      </c>
      <c r="D29" s="63">
        <f t="shared" si="0"/>
        <v>0</v>
      </c>
    </row>
    <row r="30" ht="18.95" customHeight="1" spans="1:4">
      <c r="A30" s="209" t="s">
        <v>102</v>
      </c>
      <c r="B30" s="212">
        <v>13250</v>
      </c>
      <c r="C30" s="212">
        <v>13250</v>
      </c>
      <c r="D30" s="63">
        <f t="shared" si="0"/>
        <v>0</v>
      </c>
    </row>
    <row r="31" ht="18.95" customHeight="1" spans="1:4">
      <c r="A31" s="209" t="s">
        <v>103</v>
      </c>
      <c r="B31" s="212">
        <v>30505</v>
      </c>
      <c r="C31" s="212">
        <v>30505</v>
      </c>
      <c r="D31" s="63">
        <f t="shared" si="0"/>
        <v>0</v>
      </c>
    </row>
    <row r="32" ht="18.95" customHeight="1" spans="1:4">
      <c r="A32" s="118" t="s">
        <v>104</v>
      </c>
      <c r="B32" s="211">
        <f>B5+B23</f>
        <v>866868</v>
      </c>
      <c r="C32" s="211">
        <f>C5+C23</f>
        <v>918880</v>
      </c>
      <c r="D32" s="140">
        <f t="shared" si="0"/>
        <v>0.06</v>
      </c>
    </row>
    <row r="33" ht="18.95" customHeight="1" spans="1:4">
      <c r="A33" s="210" t="s">
        <v>105</v>
      </c>
      <c r="B33" s="213">
        <f>SUM(B34:B36)</f>
        <v>1729033</v>
      </c>
      <c r="C33" s="213">
        <f>SUM(C34:C36)</f>
        <v>1988628</v>
      </c>
      <c r="D33" s="140">
        <f t="shared" si="0"/>
        <v>0.15</v>
      </c>
    </row>
    <row r="34" ht="18.95" customHeight="1" spans="1:4">
      <c r="A34" s="209" t="s">
        <v>106</v>
      </c>
      <c r="B34" s="212">
        <v>126637</v>
      </c>
      <c r="C34" s="212">
        <v>125968</v>
      </c>
      <c r="D34" s="140"/>
    </row>
    <row r="35" ht="18.95" customHeight="1" spans="1:4">
      <c r="A35" s="209" t="s">
        <v>107</v>
      </c>
      <c r="B35" s="212">
        <v>830418</v>
      </c>
      <c r="C35" s="212">
        <v>827293</v>
      </c>
      <c r="D35" s="140"/>
    </row>
    <row r="36" ht="18.95" customHeight="1" spans="1:4">
      <c r="A36" s="209" t="s">
        <v>108</v>
      </c>
      <c r="B36" s="212">
        <v>771978</v>
      </c>
      <c r="C36" s="212">
        <v>1035367</v>
      </c>
      <c r="D36" s="140"/>
    </row>
    <row r="37" ht="18.95" customHeight="1" spans="1:4">
      <c r="A37" s="210" t="s">
        <v>109</v>
      </c>
      <c r="B37" s="213">
        <f>SUM(B38:B39)</f>
        <v>0</v>
      </c>
      <c r="C37" s="213">
        <f>SUM(C38:C39)</f>
        <v>0</v>
      </c>
      <c r="D37" s="140"/>
    </row>
    <row r="38" ht="18.95" customHeight="1" spans="1:4">
      <c r="A38" s="209" t="s">
        <v>2290</v>
      </c>
      <c r="B38" s="212"/>
      <c r="C38" s="212"/>
      <c r="D38" s="63"/>
    </row>
    <row r="39" ht="18.95" customHeight="1" spans="1:4">
      <c r="A39" s="209" t="s">
        <v>2291</v>
      </c>
      <c r="B39" s="212"/>
      <c r="C39" s="212"/>
      <c r="D39" s="63"/>
    </row>
    <row r="40" ht="18.95" customHeight="1" spans="1:4">
      <c r="A40" s="210" t="s">
        <v>112</v>
      </c>
      <c r="B40" s="213">
        <v>207200</v>
      </c>
      <c r="C40" s="213"/>
      <c r="D40" s="63"/>
    </row>
    <row r="41" ht="18.95" customHeight="1" spans="1:4">
      <c r="A41" s="210" t="s">
        <v>113</v>
      </c>
      <c r="B41" s="213">
        <v>38937</v>
      </c>
      <c r="C41" s="213">
        <v>51509</v>
      </c>
      <c r="D41" s="63"/>
    </row>
    <row r="42" ht="18.95" customHeight="1" spans="1:4">
      <c r="A42" s="210" t="s">
        <v>114</v>
      </c>
      <c r="B42" s="213">
        <v>194952</v>
      </c>
      <c r="C42" s="213">
        <v>550</v>
      </c>
      <c r="D42" s="140"/>
    </row>
    <row r="43" ht="18.95" customHeight="1" spans="1:4">
      <c r="A43" s="210" t="s">
        <v>115</v>
      </c>
      <c r="B43" s="213">
        <v>16214</v>
      </c>
      <c r="C43" s="213"/>
      <c r="D43" s="140"/>
    </row>
    <row r="44" ht="18.95" customHeight="1" spans="1:4">
      <c r="A44" s="210" t="s">
        <v>116</v>
      </c>
      <c r="B44" s="213">
        <f>SUM(B45:B46)</f>
        <v>-67400</v>
      </c>
      <c r="C44" s="213">
        <f>SUM(C45:C46)</f>
        <v>96600</v>
      </c>
      <c r="D44" s="140"/>
    </row>
    <row r="45" ht="18.95" customHeight="1" spans="1:4">
      <c r="A45" s="209" t="s">
        <v>117</v>
      </c>
      <c r="B45" s="212">
        <v>45000</v>
      </c>
      <c r="C45" s="212">
        <v>100</v>
      </c>
      <c r="D45" s="63"/>
    </row>
    <row r="46" ht="18.95" customHeight="1" spans="1:4">
      <c r="A46" s="209" t="s">
        <v>118</v>
      </c>
      <c r="B46" s="212">
        <v>-112400</v>
      </c>
      <c r="C46" s="212">
        <v>96500</v>
      </c>
      <c r="D46" s="63"/>
    </row>
    <row r="47" ht="18.95" customHeight="1" spans="1:4">
      <c r="A47" s="210" t="s">
        <v>119</v>
      </c>
      <c r="B47" s="213"/>
      <c r="C47" s="213"/>
      <c r="D47" s="140"/>
    </row>
    <row r="48" ht="18.95" customHeight="1" spans="1:4">
      <c r="A48" s="118" t="s">
        <v>120</v>
      </c>
      <c r="B48" s="211">
        <f>SUM(B32,B33,B37,B41,B42,B44,B47,B43,B40)</f>
        <v>2985804</v>
      </c>
      <c r="C48" s="211">
        <f>SUM(C32,C33,C37,C41,C42,C44,C47,C43,C40)</f>
        <v>3056167</v>
      </c>
      <c r="D48" s="140"/>
    </row>
    <row r="49" ht="18.95" customHeight="1" spans="1:4">
      <c r="A49" s="199"/>
      <c r="B49" s="199"/>
      <c r="C49" s="199"/>
      <c r="D49" s="214"/>
    </row>
    <row r="50" ht="18.95" customHeight="1" spans="1:4">
      <c r="A50" s="199"/>
      <c r="B50" s="199"/>
      <c r="C50" s="199"/>
      <c r="D50" s="214"/>
    </row>
    <row r="51" ht="18.95" customHeight="1" spans="1:4">
      <c r="A51" s="199"/>
      <c r="B51" s="199"/>
      <c r="C51" s="199"/>
      <c r="D51" s="214"/>
    </row>
    <row r="52" ht="18.95" customHeight="1" spans="1:4">
      <c r="A52" s="199"/>
      <c r="B52" s="199"/>
      <c r="C52" s="199"/>
      <c r="D52" s="214"/>
    </row>
    <row r="53" ht="18.95" customHeight="1" spans="1:4">
      <c r="A53" s="199"/>
      <c r="B53" s="199"/>
      <c r="C53" s="199"/>
      <c r="D53" s="214"/>
    </row>
    <row r="54" ht="18.95" customHeight="1" spans="1:4">
      <c r="A54" s="199"/>
      <c r="B54" s="199"/>
      <c r="C54" s="199"/>
      <c r="D54" s="214"/>
    </row>
    <row r="55" ht="18.95" customHeight="1" spans="1:4">
      <c r="A55" s="199"/>
      <c r="B55" s="199"/>
      <c r="C55" s="199"/>
      <c r="D55" s="214"/>
    </row>
    <row r="56" ht="18.95" customHeight="1" spans="1:4">
      <c r="A56" s="199"/>
      <c r="B56" s="199"/>
      <c r="C56" s="199"/>
      <c r="D56" s="214"/>
    </row>
    <row r="57" ht="18.95" customHeight="1" spans="1:4">
      <c r="A57" s="199"/>
      <c r="B57" s="199"/>
      <c r="C57" s="199"/>
      <c r="D57" s="214"/>
    </row>
    <row r="58" ht="18.95" customHeight="1" spans="1:4">
      <c r="A58" s="199"/>
      <c r="B58" s="199"/>
      <c r="C58" s="199"/>
      <c r="D58" s="214"/>
    </row>
    <row r="59" ht="18.95" customHeight="1" spans="1:4">
      <c r="A59" s="199"/>
      <c r="B59" s="199"/>
      <c r="C59" s="199"/>
      <c r="D59" s="214"/>
    </row>
    <row r="60" ht="18.95" customHeight="1" spans="1:4">
      <c r="A60" s="199"/>
      <c r="B60" s="199"/>
      <c r="C60" s="199"/>
      <c r="D60" s="214"/>
    </row>
    <row r="61" ht="18.95" customHeight="1" spans="1:4">
      <c r="A61" s="199"/>
      <c r="B61" s="199"/>
      <c r="C61" s="199"/>
      <c r="D61" s="214"/>
    </row>
    <row r="62" ht="18.95" customHeight="1" spans="1:4">
      <c r="A62" s="199"/>
      <c r="B62" s="199"/>
      <c r="C62" s="199"/>
      <c r="D62" s="214"/>
    </row>
    <row r="63" ht="18.95" customHeight="1" spans="1:4">
      <c r="A63" s="199"/>
      <c r="B63" s="199"/>
      <c r="C63" s="199"/>
      <c r="D63" s="214"/>
    </row>
    <row r="64" ht="18.95" customHeight="1" spans="1:4">
      <c r="A64" s="199"/>
      <c r="B64" s="199"/>
      <c r="C64" s="199"/>
      <c r="D64" s="214"/>
    </row>
    <row r="65" ht="18.95" customHeight="1" spans="1:4">
      <c r="A65" s="199"/>
      <c r="B65" s="199"/>
      <c r="C65" s="199"/>
      <c r="D65" s="214"/>
    </row>
    <row r="66" ht="18.95" customHeight="1" spans="1:4">
      <c r="A66" s="199"/>
      <c r="B66" s="199"/>
      <c r="C66" s="199"/>
      <c r="D66" s="214"/>
    </row>
    <row r="67" ht="18.95" customHeight="1" spans="1:4">
      <c r="A67" s="199"/>
      <c r="B67" s="199"/>
      <c r="C67" s="199"/>
      <c r="D67" s="214"/>
    </row>
    <row r="68" ht="18.95" customHeight="1" spans="1:4">
      <c r="A68" s="199"/>
      <c r="B68" s="199"/>
      <c r="C68" s="199"/>
      <c r="D68" s="214"/>
    </row>
    <row r="69" ht="18.95" customHeight="1" spans="1:4">
      <c r="A69" s="199"/>
      <c r="B69" s="199"/>
      <c r="C69" s="199"/>
      <c r="D69" s="214"/>
    </row>
    <row r="70" ht="18.95" customHeight="1" spans="1:4">
      <c r="A70" s="199"/>
      <c r="B70" s="199"/>
      <c r="C70" s="199"/>
      <c r="D70" s="214"/>
    </row>
    <row r="71" ht="18.95" customHeight="1" spans="1:4">
      <c r="A71" s="199"/>
      <c r="B71" s="199"/>
      <c r="C71" s="199"/>
      <c r="D71" s="214"/>
    </row>
    <row r="72" ht="18.95" customHeight="1" spans="1:4">
      <c r="A72" s="199"/>
      <c r="B72" s="199"/>
      <c r="C72" s="199"/>
      <c r="D72" s="214"/>
    </row>
    <row r="73" ht="18.95" customHeight="1" spans="1:4">
      <c r="A73" s="199"/>
      <c r="B73" s="199"/>
      <c r="C73" s="199"/>
      <c r="D73" s="214"/>
    </row>
    <row r="74" ht="18.95" customHeight="1" spans="1:4">
      <c r="A74" s="199"/>
      <c r="B74" s="199"/>
      <c r="C74" s="199"/>
      <c r="D74" s="214"/>
    </row>
    <row r="75" ht="18.95" customHeight="1" spans="1:4">
      <c r="A75" s="199"/>
      <c r="B75" s="199"/>
      <c r="C75" s="199"/>
      <c r="D75" s="214"/>
    </row>
    <row r="76" ht="18.95" customHeight="1" spans="1:4">
      <c r="A76" s="199"/>
      <c r="B76" s="199"/>
      <c r="C76" s="199"/>
      <c r="D76" s="214"/>
    </row>
    <row r="77" ht="18.95" customHeight="1" spans="1:4">
      <c r="A77" s="199"/>
      <c r="B77" s="199"/>
      <c r="C77" s="199"/>
      <c r="D77" s="214"/>
    </row>
    <row r="78" ht="18.95" customHeight="1" spans="1:4">
      <c r="A78" s="199"/>
      <c r="B78" s="199"/>
      <c r="C78" s="199"/>
      <c r="D78" s="214"/>
    </row>
    <row r="79" ht="18.95" customHeight="1" spans="1:4">
      <c r="A79" s="199"/>
      <c r="B79" s="199"/>
      <c r="C79" s="199"/>
      <c r="D79" s="214"/>
    </row>
    <row r="80" ht="18.95" customHeight="1" spans="1:4">
      <c r="A80" s="199"/>
      <c r="B80" s="199"/>
      <c r="C80" s="199"/>
      <c r="D80" s="214"/>
    </row>
    <row r="81" ht="18.95" customHeight="1" spans="1:4">
      <c r="A81" s="199"/>
      <c r="B81" s="199"/>
      <c r="C81" s="199"/>
      <c r="D81" s="214"/>
    </row>
    <row r="82" ht="18.95" customHeight="1" spans="1:4">
      <c r="A82" s="199"/>
      <c r="B82" s="199"/>
      <c r="C82" s="199"/>
      <c r="D82" s="214"/>
    </row>
    <row r="83" ht="18.95" customHeight="1" spans="1:4">
      <c r="A83" s="199"/>
      <c r="B83" s="199"/>
      <c r="C83" s="199"/>
      <c r="D83" s="214"/>
    </row>
    <row r="84" ht="18.95" customHeight="1" spans="1:4">
      <c r="A84" s="199"/>
      <c r="B84" s="199"/>
      <c r="C84" s="199"/>
      <c r="D84" s="214"/>
    </row>
    <row r="85" ht="18.95" customHeight="1"/>
    <row r="86" ht="18.95" customHeight="1"/>
    <row r="87" ht="18.95" customHeight="1"/>
    <row r="88" ht="18.95" customHeight="1"/>
    <row r="89" ht="18.95" customHeight="1"/>
    <row r="90" ht="18.95" customHeight="1"/>
    <row r="91" ht="18.95" customHeight="1"/>
    <row r="92" ht="18.95" customHeight="1"/>
    <row r="93" ht="18.95" customHeight="1"/>
    <row r="94" ht="18.95" customHeight="1"/>
    <row r="95" ht="18.95" customHeight="1"/>
    <row r="96" ht="18.95" customHeight="1"/>
    <row r="97" ht="18.95" customHeight="1"/>
    <row r="98" ht="18.95" customHeight="1"/>
    <row r="99" ht="18.95" customHeight="1"/>
    <row r="100" ht="18.95" customHeight="1"/>
    <row r="101" ht="18.95" customHeight="1"/>
    <row r="102" ht="18.95" customHeight="1"/>
    <row r="103" ht="18.95" customHeight="1"/>
    <row r="104" ht="18.95" customHeight="1"/>
    <row r="105" ht="18.95" customHeight="1"/>
    <row r="106" ht="18.95" customHeight="1"/>
    <row r="107" ht="18.95" customHeight="1"/>
    <row r="108" ht="18.95" customHeight="1"/>
    <row r="109" ht="18.95" customHeight="1"/>
    <row r="110" ht="18.95" customHeight="1"/>
    <row r="111" ht="18.95" customHeight="1"/>
    <row r="112" ht="18.95" customHeight="1"/>
    <row r="113" ht="18.95" customHeight="1"/>
    <row r="114" ht="18.95" customHeight="1"/>
    <row r="115" ht="18.95" customHeight="1"/>
    <row r="116" ht="18.95" customHeight="1"/>
    <row r="117" ht="18.95" customHeight="1"/>
    <row r="118" ht="18.95" customHeight="1"/>
    <row r="119" ht="18.95" customHeight="1"/>
    <row r="120" ht="18.95" customHeight="1"/>
    <row r="121" ht="18.95" customHeight="1"/>
    <row r="122" ht="18.95" customHeight="1"/>
  </sheetData>
  <autoFilter ref="A4:D48">
    <extLst/>
  </autoFilter>
  <mergeCells count="4">
    <mergeCell ref="A1:D1"/>
    <mergeCell ref="C3:D3"/>
    <mergeCell ref="A3:A4"/>
    <mergeCell ref="B3:B4"/>
  </mergeCells>
  <conditionalFormatting sqref="A21">
    <cfRule type="expression" dxfId="0" priority="31" stopIfTrue="1">
      <formula>"len($A:$A)=3"</formula>
    </cfRule>
  </conditionalFormatting>
  <conditionalFormatting sqref="A37">
    <cfRule type="expression" dxfId="0" priority="15" stopIfTrue="1">
      <formula>"len($A:$A)=3"</formula>
    </cfRule>
    <cfRule type="expression" dxfId="0" priority="16" stopIfTrue="1">
      <formula>"len($A:$A)=3"</formula>
    </cfRule>
  </conditionalFormatting>
  <conditionalFormatting sqref="D37">
    <cfRule type="cellIs" dxfId="1" priority="13" stopIfTrue="1" operator="lessThan">
      <formula>0</formula>
    </cfRule>
    <cfRule type="cellIs" dxfId="2" priority="14" stopIfTrue="1" operator="greaterThan">
      <formula>5</formula>
    </cfRule>
  </conditionalFormatting>
  <conditionalFormatting sqref="A40">
    <cfRule type="expression" dxfId="0" priority="3" stopIfTrue="1">
      <formula>"len($A:$A)=3"</formula>
    </cfRule>
    <cfRule type="expression" dxfId="0" priority="4" stopIfTrue="1">
      <formula>"len($A:$A)=3"</formula>
    </cfRule>
  </conditionalFormatting>
  <conditionalFormatting sqref="A47">
    <cfRule type="expression" dxfId="0" priority="7" stopIfTrue="1">
      <formula>"len($A:$A)=3"</formula>
    </cfRule>
    <cfRule type="expression" dxfId="0" priority="8" stopIfTrue="1">
      <formula>"len($A:$A)=3"</formula>
    </cfRule>
  </conditionalFormatting>
  <conditionalFormatting sqref="D47">
    <cfRule type="cellIs" dxfId="1" priority="5" stopIfTrue="1" operator="lessThan">
      <formula>0</formula>
    </cfRule>
    <cfRule type="cellIs" dxfId="2" priority="6" stopIfTrue="1" operator="greaterThan">
      <formula>5</formula>
    </cfRule>
  </conditionalFormatting>
  <conditionalFormatting sqref="A33:A34">
    <cfRule type="expression" dxfId="0" priority="29" stopIfTrue="1">
      <formula>"len($A:$A)=3"</formula>
    </cfRule>
    <cfRule type="expression" dxfId="0" priority="30" stopIfTrue="1">
      <formula>"len($A:$A)=3"</formula>
    </cfRule>
  </conditionalFormatting>
  <conditionalFormatting sqref="A41:A44">
    <cfRule type="expression" dxfId="0" priority="11" stopIfTrue="1">
      <formula>"len($A:$A)=3"</formula>
    </cfRule>
    <cfRule type="expression" dxfId="0" priority="12" stopIfTrue="1">
      <formula>"len($A:$A)=3"</formula>
    </cfRule>
  </conditionalFormatting>
  <conditionalFormatting sqref="D5:D32">
    <cfRule type="cellIs" dxfId="1" priority="51" stopIfTrue="1" operator="lessThan">
      <formula>0</formula>
    </cfRule>
    <cfRule type="cellIs" dxfId="2" priority="52" stopIfTrue="1" operator="greaterThan">
      <formula>5</formula>
    </cfRule>
  </conditionalFormatting>
  <conditionalFormatting sqref="D42:D44">
    <cfRule type="cellIs" dxfId="1" priority="9" stopIfTrue="1" operator="lessThan">
      <formula>0</formula>
    </cfRule>
    <cfRule type="cellIs" dxfId="2" priority="10" stopIfTrue="1" operator="greaterThan">
      <formula>5</formula>
    </cfRule>
  </conditionalFormatting>
  <conditionalFormatting sqref="D45:D46">
    <cfRule type="cellIs" dxfId="1" priority="17" stopIfTrue="1" operator="lessThan">
      <formula>0</formula>
    </cfRule>
    <cfRule type="cellIs" dxfId="2" priority="18" stopIfTrue="1" operator="greaterThan">
      <formula>5</formula>
    </cfRule>
  </conditionalFormatting>
  <conditionalFormatting sqref="A5:A20 A22:A32">
    <cfRule type="expression" dxfId="0" priority="50" stopIfTrue="1">
      <formula>"len($A:$A)=3"</formula>
    </cfRule>
  </conditionalFormatting>
  <conditionalFormatting sqref="D33:D36 D48 D38:D41">
    <cfRule type="cellIs" dxfId="1" priority="27" stopIfTrue="1" operator="lessThan">
      <formula>0</formula>
    </cfRule>
    <cfRule type="cellIs" dxfId="2" priority="28" stopIfTrue="1" operator="greaterThan">
      <formula>5</formula>
    </cfRule>
  </conditionalFormatting>
  <dataValidations count="1">
    <dataValidation type="decimal" operator="greaterThanOrEqual" allowBlank="1" showInputMessage="1" showErrorMessage="1" errorTitle="提示" error="对不起，此处只能输入数字。" sqref="B32:C32 B5:C6">
      <formula1>-99999999999999900000</formula1>
    </dataValidation>
  </dataValidations>
  <printOptions horizontalCentered="1"/>
  <pageMargins left="0.786805555555556" right="0.786805555555556" top="0.786805555555556" bottom="0.786805555555556" header="0.590277777777778" footer="0.393055555555556"/>
  <pageSetup paperSize="9" firstPageNumber="66" orientation="portrait" useFirstPageNumber="1"/>
  <headerFooter alignWithMargins="0">
    <oddFooter>&amp;C—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45066682943"/>
  </sheetPr>
  <dimension ref="A1:D1484"/>
  <sheetViews>
    <sheetView showZeros="0" workbookViewId="0">
      <pane ySplit="4" topLeftCell="A5" activePane="bottomLeft" state="frozen"/>
      <selection/>
      <selection pane="bottomLeft" activeCell="J13" sqref="J13"/>
    </sheetView>
  </sheetViews>
  <sheetFormatPr defaultColWidth="9" defaultRowHeight="14.25" outlineLevelCol="3"/>
  <cols>
    <col min="1" max="1" width="48.5" style="49" customWidth="1"/>
    <col min="2" max="3" width="10.5" style="49" customWidth="1"/>
    <col min="4" max="4" width="10.5" style="50" customWidth="1"/>
    <col min="5" max="5" width="11.625" style="49"/>
    <col min="6" max="6" width="9.5" style="49"/>
    <col min="7" max="249" width="9" style="49"/>
  </cols>
  <sheetData>
    <row r="1" s="46" customFormat="1" ht="27" spans="1:4">
      <c r="A1" s="51" t="s">
        <v>2537</v>
      </c>
      <c r="B1" s="51"/>
      <c r="C1" s="51"/>
      <c r="D1" s="51"/>
    </row>
    <row r="2" ht="19.5" customHeight="1" spans="1:4">
      <c r="A2" s="47" t="s">
        <v>2538</v>
      </c>
      <c r="C2" s="200"/>
      <c r="D2" s="200" t="s">
        <v>69</v>
      </c>
    </row>
    <row r="3" s="48" customFormat="1" ht="24" customHeight="1" spans="1:4">
      <c r="A3" s="201" t="s">
        <v>70</v>
      </c>
      <c r="B3" s="56" t="s">
        <v>2534</v>
      </c>
      <c r="C3" s="56" t="s">
        <v>2535</v>
      </c>
      <c r="D3" s="56"/>
    </row>
    <row r="4" s="48" customFormat="1" ht="24" customHeight="1" spans="1:4">
      <c r="A4" s="201"/>
      <c r="B4" s="56"/>
      <c r="C4" s="56" t="s">
        <v>2536</v>
      </c>
      <c r="D4" s="59" t="s">
        <v>75</v>
      </c>
    </row>
    <row r="5" s="156" customFormat="1" ht="18.95" customHeight="1" spans="1:4">
      <c r="A5" s="202" t="s">
        <v>134</v>
      </c>
      <c r="B5" s="203" t="e">
        <f>SUMIFS(B$6:B$290,#REF!,"&lt;&gt;")</f>
        <v>#REF!</v>
      </c>
      <c r="C5" s="203" t="e">
        <f>SUMIFS(C$6:C$290,#REF!,"&lt;&gt;")</f>
        <v>#REF!</v>
      </c>
      <c r="D5" s="140" t="e">
        <f t="shared" ref="D5:D69" si="0">IF(OR(VALUE(C5)=0,ISERROR(C5/B5-1)),"",ROUND(C5/B5-1,3))</f>
        <v>#REF!</v>
      </c>
    </row>
    <row r="6" ht="18.95" customHeight="1" spans="1:4">
      <c r="A6" s="204" t="s">
        <v>137</v>
      </c>
      <c r="B6" s="205">
        <f>SUM(B7:B17)</f>
        <v>11623</v>
      </c>
      <c r="C6" s="205">
        <f>SUM(C7:C17)</f>
        <v>12203</v>
      </c>
      <c r="D6" s="63">
        <f t="shared" si="0"/>
        <v>0.05</v>
      </c>
    </row>
    <row r="7" ht="18.95" customHeight="1" spans="1:4">
      <c r="A7" s="204" t="s">
        <v>139</v>
      </c>
      <c r="B7" s="205">
        <v>8878</v>
      </c>
      <c r="C7" s="205">
        <v>9144</v>
      </c>
      <c r="D7" s="63">
        <f t="shared" si="0"/>
        <v>0.03</v>
      </c>
    </row>
    <row r="8" ht="18.95" customHeight="1" spans="1:4">
      <c r="A8" s="204" t="s">
        <v>142</v>
      </c>
      <c r="B8" s="205">
        <v>1224</v>
      </c>
      <c r="C8" s="205">
        <v>1350</v>
      </c>
      <c r="D8" s="63">
        <f t="shared" si="0"/>
        <v>0.103</v>
      </c>
    </row>
    <row r="9" ht="18.95" customHeight="1" spans="1:4">
      <c r="A9" s="204" t="s">
        <v>145</v>
      </c>
      <c r="B9" s="205">
        <v>15</v>
      </c>
      <c r="C9" s="205">
        <v>16</v>
      </c>
      <c r="D9" s="63">
        <f t="shared" si="0"/>
        <v>0.067</v>
      </c>
    </row>
    <row r="10" ht="18.95" customHeight="1" spans="1:4">
      <c r="A10" s="204" t="s">
        <v>148</v>
      </c>
      <c r="B10" s="205">
        <v>667</v>
      </c>
      <c r="C10" s="205">
        <v>784</v>
      </c>
      <c r="D10" s="63">
        <f t="shared" si="0"/>
        <v>0.175</v>
      </c>
    </row>
    <row r="11" ht="18.95" customHeight="1" spans="1:4">
      <c r="A11" s="204" t="s">
        <v>151</v>
      </c>
      <c r="B11" s="205">
        <v>0</v>
      </c>
      <c r="C11" s="205">
        <v>32</v>
      </c>
      <c r="D11" s="63" t="str">
        <f t="shared" si="0"/>
        <v/>
      </c>
    </row>
    <row r="12" ht="18.95" customHeight="1" spans="1:4">
      <c r="A12" s="204" t="s">
        <v>154</v>
      </c>
      <c r="B12" s="205">
        <v>14</v>
      </c>
      <c r="C12" s="205">
        <v>27</v>
      </c>
      <c r="D12" s="63">
        <f t="shared" si="0"/>
        <v>0.929</v>
      </c>
    </row>
    <row r="13" ht="18.95" customHeight="1" spans="1:4">
      <c r="A13" s="204" t="s">
        <v>157</v>
      </c>
      <c r="B13" s="205">
        <v>85</v>
      </c>
      <c r="C13" s="205">
        <v>95</v>
      </c>
      <c r="D13" s="63">
        <f t="shared" si="0"/>
        <v>0.118</v>
      </c>
    </row>
    <row r="14" ht="18.95" customHeight="1" spans="1:4">
      <c r="A14" s="204" t="s">
        <v>160</v>
      </c>
      <c r="B14" s="205">
        <v>649</v>
      </c>
      <c r="C14" s="205">
        <v>660</v>
      </c>
      <c r="D14" s="63">
        <f t="shared" si="0"/>
        <v>0.017</v>
      </c>
    </row>
    <row r="15" ht="18.95" customHeight="1" spans="1:4">
      <c r="A15" s="204" t="s">
        <v>163</v>
      </c>
      <c r="B15" s="205">
        <v>0</v>
      </c>
      <c r="C15" s="205">
        <v>0</v>
      </c>
      <c r="D15" s="63" t="str">
        <f t="shared" si="0"/>
        <v/>
      </c>
    </row>
    <row r="16" ht="18.95" customHeight="1" spans="1:4">
      <c r="A16" s="204" t="s">
        <v>166</v>
      </c>
      <c r="B16" s="205">
        <v>0</v>
      </c>
      <c r="C16" s="205">
        <v>0</v>
      </c>
      <c r="D16" s="63" t="str">
        <f t="shared" si="0"/>
        <v/>
      </c>
    </row>
    <row r="17" ht="18.95" customHeight="1" spans="1:4">
      <c r="A17" s="204" t="s">
        <v>169</v>
      </c>
      <c r="B17" s="205">
        <v>91</v>
      </c>
      <c r="C17" s="205">
        <v>95</v>
      </c>
      <c r="D17" s="63">
        <f t="shared" si="0"/>
        <v>0.044</v>
      </c>
    </row>
    <row r="18" ht="18.95" customHeight="1" spans="1:4">
      <c r="A18" s="204" t="s">
        <v>171</v>
      </c>
      <c r="B18" s="205">
        <f>SUM(B19:B26)</f>
        <v>8536</v>
      </c>
      <c r="C18" s="205">
        <f>SUM(C19:C26)</f>
        <v>8961</v>
      </c>
      <c r="D18" s="63">
        <f t="shared" si="0"/>
        <v>0.05</v>
      </c>
    </row>
    <row r="19" ht="18.95" customHeight="1" spans="1:4">
      <c r="A19" s="204" t="s">
        <v>139</v>
      </c>
      <c r="B19" s="205">
        <v>6802</v>
      </c>
      <c r="C19" s="205">
        <v>7006</v>
      </c>
      <c r="D19" s="63">
        <f t="shared" si="0"/>
        <v>0.03</v>
      </c>
    </row>
    <row r="20" ht="18.95" customHeight="1" spans="1:4">
      <c r="A20" s="204" t="s">
        <v>142</v>
      </c>
      <c r="B20" s="205">
        <v>889</v>
      </c>
      <c r="C20" s="205">
        <v>990</v>
      </c>
      <c r="D20" s="63">
        <f t="shared" si="0"/>
        <v>0.114</v>
      </c>
    </row>
    <row r="21" ht="18.95" customHeight="1" spans="1:4">
      <c r="A21" s="204" t="s">
        <v>145</v>
      </c>
      <c r="B21" s="205">
        <v>0</v>
      </c>
      <c r="C21" s="205">
        <v>0</v>
      </c>
      <c r="D21" s="63" t="str">
        <f t="shared" si="0"/>
        <v/>
      </c>
    </row>
    <row r="22" ht="18.95" customHeight="1" spans="1:4">
      <c r="A22" s="204" t="s">
        <v>173</v>
      </c>
      <c r="B22" s="205">
        <v>404</v>
      </c>
      <c r="C22" s="205">
        <v>470</v>
      </c>
      <c r="D22" s="63">
        <f t="shared" si="0"/>
        <v>0.163</v>
      </c>
    </row>
    <row r="23" ht="18.95" customHeight="1" spans="1:4">
      <c r="A23" s="204" t="s">
        <v>175</v>
      </c>
      <c r="B23" s="205">
        <v>184</v>
      </c>
      <c r="C23" s="205">
        <v>220</v>
      </c>
      <c r="D23" s="63">
        <f t="shared" si="0"/>
        <v>0.196</v>
      </c>
    </row>
    <row r="24" ht="18.95" customHeight="1" spans="1:4">
      <c r="A24" s="204" t="s">
        <v>177</v>
      </c>
      <c r="B24" s="205">
        <v>24</v>
      </c>
      <c r="C24" s="205">
        <v>25</v>
      </c>
      <c r="D24" s="63">
        <f t="shared" si="0"/>
        <v>0.042</v>
      </c>
    </row>
    <row r="25" ht="18.95" customHeight="1" spans="1:4">
      <c r="A25" s="204" t="s">
        <v>166</v>
      </c>
      <c r="B25" s="205">
        <v>0</v>
      </c>
      <c r="C25" s="205">
        <v>0</v>
      </c>
      <c r="D25" s="63" t="str">
        <f t="shared" si="0"/>
        <v/>
      </c>
    </row>
    <row r="26" ht="18.95" customHeight="1" spans="1:4">
      <c r="A26" s="204" t="s">
        <v>179</v>
      </c>
      <c r="B26" s="205">
        <v>233</v>
      </c>
      <c r="C26" s="205">
        <v>250</v>
      </c>
      <c r="D26" s="63">
        <f t="shared" si="0"/>
        <v>0.073</v>
      </c>
    </row>
    <row r="27" ht="18.95" customHeight="1" spans="1:4">
      <c r="A27" s="204" t="s">
        <v>181</v>
      </c>
      <c r="B27" s="205">
        <f>SUM(B28:B38)</f>
        <v>112222</v>
      </c>
      <c r="C27" s="205">
        <f>SUM(C28:C38)</f>
        <v>116801</v>
      </c>
      <c r="D27" s="63">
        <f t="shared" si="0"/>
        <v>0.041</v>
      </c>
    </row>
    <row r="28" ht="18.95" customHeight="1" spans="1:4">
      <c r="A28" s="204" t="s">
        <v>139</v>
      </c>
      <c r="B28" s="205">
        <v>77753</v>
      </c>
      <c r="C28" s="205">
        <v>82103</v>
      </c>
      <c r="D28" s="63">
        <f t="shared" si="0"/>
        <v>0.056</v>
      </c>
    </row>
    <row r="29" ht="18.95" customHeight="1" spans="1:4">
      <c r="A29" s="204" t="s">
        <v>142</v>
      </c>
      <c r="B29" s="205">
        <v>28896</v>
      </c>
      <c r="C29" s="205">
        <v>29500</v>
      </c>
      <c r="D29" s="63">
        <f t="shared" si="0"/>
        <v>0.021</v>
      </c>
    </row>
    <row r="30" ht="18.95" customHeight="1" spans="1:4">
      <c r="A30" s="204" t="s">
        <v>145</v>
      </c>
      <c r="B30" s="205">
        <v>438</v>
      </c>
      <c r="C30" s="205">
        <v>440</v>
      </c>
      <c r="D30" s="63">
        <f t="shared" si="0"/>
        <v>0.005</v>
      </c>
    </row>
    <row r="31" ht="18.95" customHeight="1" spans="1:4">
      <c r="A31" s="204" t="s">
        <v>183</v>
      </c>
      <c r="B31" s="205">
        <v>0</v>
      </c>
      <c r="C31" s="205">
        <v>0</v>
      </c>
      <c r="D31" s="63" t="str">
        <f t="shared" si="0"/>
        <v/>
      </c>
    </row>
    <row r="32" ht="18.95" customHeight="1" spans="1:4">
      <c r="A32" s="204" t="s">
        <v>185</v>
      </c>
      <c r="B32" s="205">
        <v>2</v>
      </c>
      <c r="C32" s="205">
        <v>2</v>
      </c>
      <c r="D32" s="63">
        <f t="shared" si="0"/>
        <v>0</v>
      </c>
    </row>
    <row r="33" ht="18.95" customHeight="1" spans="1:4">
      <c r="A33" s="204" t="s">
        <v>187</v>
      </c>
      <c r="B33" s="205">
        <v>0</v>
      </c>
      <c r="C33" s="205"/>
      <c r="D33" s="63" t="str">
        <f t="shared" si="0"/>
        <v/>
      </c>
    </row>
    <row r="34" ht="18.95" customHeight="1" spans="1:4">
      <c r="A34" s="204" t="s">
        <v>189</v>
      </c>
      <c r="B34" s="205">
        <v>0</v>
      </c>
      <c r="C34" s="205">
        <v>0</v>
      </c>
      <c r="D34" s="63" t="str">
        <f t="shared" si="0"/>
        <v/>
      </c>
    </row>
    <row r="35" ht="18.95" customHeight="1" spans="1:4">
      <c r="A35" s="204" t="s">
        <v>191</v>
      </c>
      <c r="B35" s="205">
        <v>604</v>
      </c>
      <c r="C35" s="205">
        <v>620</v>
      </c>
      <c r="D35" s="63">
        <f t="shared" si="0"/>
        <v>0.026</v>
      </c>
    </row>
    <row r="36" ht="18.95" customHeight="1" spans="1:4">
      <c r="A36" s="204" t="s">
        <v>193</v>
      </c>
      <c r="B36" s="205">
        <v>0</v>
      </c>
      <c r="C36" s="205">
        <v>0</v>
      </c>
      <c r="D36" s="63" t="str">
        <f t="shared" si="0"/>
        <v/>
      </c>
    </row>
    <row r="37" ht="18.95" customHeight="1" spans="1:4">
      <c r="A37" s="204" t="s">
        <v>166</v>
      </c>
      <c r="B37" s="205">
        <v>3400</v>
      </c>
      <c r="C37" s="205">
        <v>3502</v>
      </c>
      <c r="D37" s="63">
        <f t="shared" si="0"/>
        <v>0.03</v>
      </c>
    </row>
    <row r="38" ht="18.95" customHeight="1" spans="1:4">
      <c r="A38" s="204" t="s">
        <v>195</v>
      </c>
      <c r="B38" s="205">
        <v>1129</v>
      </c>
      <c r="C38" s="205">
        <v>634</v>
      </c>
      <c r="D38" s="63">
        <f t="shared" si="0"/>
        <v>-0.438</v>
      </c>
    </row>
    <row r="39" ht="18.95" customHeight="1" spans="1:4">
      <c r="A39" s="204" t="s">
        <v>197</v>
      </c>
      <c r="B39" s="205">
        <f>SUM(B40:B50)</f>
        <v>17641</v>
      </c>
      <c r="C39" s="205">
        <f>SUM(C40:C50)</f>
        <v>12360</v>
      </c>
      <c r="D39" s="63">
        <f t="shared" si="0"/>
        <v>-0.299</v>
      </c>
    </row>
    <row r="40" ht="18.95" customHeight="1" spans="1:4">
      <c r="A40" s="204" t="s">
        <v>139</v>
      </c>
      <c r="B40" s="205">
        <v>8550</v>
      </c>
      <c r="C40" s="205">
        <v>8807</v>
      </c>
      <c r="D40" s="63">
        <f t="shared" si="0"/>
        <v>0.03</v>
      </c>
    </row>
    <row r="41" s="199" customFormat="1" ht="18.95" customHeight="1" spans="1:4">
      <c r="A41" s="204" t="s">
        <v>142</v>
      </c>
      <c r="B41" s="205">
        <v>2271</v>
      </c>
      <c r="C41" s="205">
        <v>2400</v>
      </c>
      <c r="D41" s="63">
        <f t="shared" si="0"/>
        <v>0.057</v>
      </c>
    </row>
    <row r="42" s="199" customFormat="1" ht="18.95" customHeight="1" spans="1:4">
      <c r="A42" s="204" t="s">
        <v>145</v>
      </c>
      <c r="B42" s="205">
        <v>0</v>
      </c>
      <c r="C42" s="205">
        <v>0</v>
      </c>
      <c r="D42" s="63" t="str">
        <f t="shared" si="0"/>
        <v/>
      </c>
    </row>
    <row r="43" s="199" customFormat="1" ht="18.95" customHeight="1" spans="1:4">
      <c r="A43" s="204" t="s">
        <v>199</v>
      </c>
      <c r="B43" s="205">
        <v>0</v>
      </c>
      <c r="C43" s="205">
        <v>20</v>
      </c>
      <c r="D43" s="63" t="str">
        <f t="shared" si="0"/>
        <v/>
      </c>
    </row>
    <row r="44" s="199" customFormat="1" ht="18.95" customHeight="1" spans="1:4">
      <c r="A44" s="204" t="s">
        <v>201</v>
      </c>
      <c r="B44" s="205">
        <v>0</v>
      </c>
      <c r="C44" s="205">
        <v>0</v>
      </c>
      <c r="D44" s="63" t="str">
        <f t="shared" si="0"/>
        <v/>
      </c>
    </row>
    <row r="45" s="199" customFormat="1" ht="18.95" customHeight="1" spans="1:4">
      <c r="A45" s="204" t="s">
        <v>203</v>
      </c>
      <c r="B45" s="205">
        <v>0</v>
      </c>
      <c r="C45" s="205">
        <v>0</v>
      </c>
      <c r="D45" s="63" t="str">
        <f t="shared" si="0"/>
        <v/>
      </c>
    </row>
    <row r="46" s="199" customFormat="1" ht="18.95" customHeight="1" spans="1:4">
      <c r="A46" s="204" t="s">
        <v>205</v>
      </c>
      <c r="B46" s="205">
        <v>0</v>
      </c>
      <c r="C46" s="205">
        <v>0</v>
      </c>
      <c r="D46" s="63" t="str">
        <f t="shared" si="0"/>
        <v/>
      </c>
    </row>
    <row r="47" s="199" customFormat="1" ht="18.95" customHeight="1" spans="1:4">
      <c r="A47" s="204" t="s">
        <v>207</v>
      </c>
      <c r="B47" s="205">
        <v>5</v>
      </c>
      <c r="C47" s="205">
        <v>10</v>
      </c>
      <c r="D47" s="63">
        <f t="shared" si="0"/>
        <v>1</v>
      </c>
    </row>
    <row r="48" s="199" customFormat="1" ht="18.95" customHeight="1" spans="1:4">
      <c r="A48" s="204" t="s">
        <v>2294</v>
      </c>
      <c r="B48" s="205">
        <v>0</v>
      </c>
      <c r="C48" s="205"/>
      <c r="D48" s="63" t="str">
        <f t="shared" si="0"/>
        <v/>
      </c>
    </row>
    <row r="49" s="199" customFormat="1" ht="18.95" customHeight="1" spans="1:4">
      <c r="A49" s="204" t="s">
        <v>166</v>
      </c>
      <c r="B49" s="205">
        <v>896</v>
      </c>
      <c r="C49" s="205">
        <v>923</v>
      </c>
      <c r="D49" s="63">
        <f t="shared" si="0"/>
        <v>0.03</v>
      </c>
    </row>
    <row r="50" s="199" customFormat="1" ht="18.95" customHeight="1" spans="1:4">
      <c r="A50" s="204" t="s">
        <v>211</v>
      </c>
      <c r="B50" s="205">
        <v>5919</v>
      </c>
      <c r="C50" s="205">
        <v>200</v>
      </c>
      <c r="D50" s="63">
        <f t="shared" si="0"/>
        <v>-0.966</v>
      </c>
    </row>
    <row r="51" s="199" customFormat="1" ht="18.95" customHeight="1" spans="1:4">
      <c r="A51" s="204" t="s">
        <v>213</v>
      </c>
      <c r="B51" s="205">
        <f>SUM(B52:B61)</f>
        <v>4465</v>
      </c>
      <c r="C51" s="205">
        <f>SUM(C52:C61)</f>
        <v>4677</v>
      </c>
      <c r="D51" s="63">
        <f t="shared" si="0"/>
        <v>0.047</v>
      </c>
    </row>
    <row r="52" s="199" customFormat="1" ht="18.95" customHeight="1" spans="1:4">
      <c r="A52" s="204" t="s">
        <v>139</v>
      </c>
      <c r="B52" s="205">
        <v>3323</v>
      </c>
      <c r="C52" s="205">
        <v>3450</v>
      </c>
      <c r="D52" s="63">
        <f t="shared" si="0"/>
        <v>0.038</v>
      </c>
    </row>
    <row r="53" s="199" customFormat="1" ht="18.95" customHeight="1" spans="1:4">
      <c r="A53" s="204" t="s">
        <v>142</v>
      </c>
      <c r="B53" s="205">
        <v>368</v>
      </c>
      <c r="C53" s="205">
        <v>390</v>
      </c>
      <c r="D53" s="63">
        <f t="shared" si="0"/>
        <v>0.06</v>
      </c>
    </row>
    <row r="54" s="199" customFormat="1" ht="18.95" customHeight="1" spans="1:4">
      <c r="A54" s="204" t="s">
        <v>145</v>
      </c>
      <c r="B54" s="205">
        <v>0</v>
      </c>
      <c r="C54" s="205">
        <v>0</v>
      </c>
      <c r="D54" s="63" t="str">
        <f t="shared" si="0"/>
        <v/>
      </c>
    </row>
    <row r="55" s="199" customFormat="1" ht="18.95" customHeight="1" spans="1:4">
      <c r="A55" s="204" t="s">
        <v>215</v>
      </c>
      <c r="B55" s="205">
        <v>0</v>
      </c>
      <c r="C55" s="205">
        <v>7</v>
      </c>
      <c r="D55" s="63" t="str">
        <f t="shared" si="0"/>
        <v/>
      </c>
    </row>
    <row r="56" s="199" customFormat="1" ht="18.95" customHeight="1" spans="1:4">
      <c r="A56" s="204" t="s">
        <v>217</v>
      </c>
      <c r="B56" s="205">
        <v>151</v>
      </c>
      <c r="C56" s="205">
        <v>170</v>
      </c>
      <c r="D56" s="63">
        <f t="shared" si="0"/>
        <v>0.126</v>
      </c>
    </row>
    <row r="57" s="199" customFormat="1" ht="18.95" customHeight="1" spans="1:4">
      <c r="A57" s="204" t="s">
        <v>219</v>
      </c>
      <c r="B57" s="205">
        <v>17</v>
      </c>
      <c r="C57" s="205">
        <v>21</v>
      </c>
      <c r="D57" s="63">
        <f t="shared" si="0"/>
        <v>0.235</v>
      </c>
    </row>
    <row r="58" s="199" customFormat="1" ht="18.95" customHeight="1" spans="1:4">
      <c r="A58" s="204" t="s">
        <v>221</v>
      </c>
      <c r="B58" s="205">
        <v>423</v>
      </c>
      <c r="C58" s="205">
        <v>450</v>
      </c>
      <c r="D58" s="63">
        <f t="shared" si="0"/>
        <v>0.064</v>
      </c>
    </row>
    <row r="59" s="199" customFormat="1" ht="18.95" customHeight="1" spans="1:4">
      <c r="A59" s="204" t="s">
        <v>223</v>
      </c>
      <c r="B59" s="205">
        <v>58</v>
      </c>
      <c r="C59" s="205">
        <v>60</v>
      </c>
      <c r="D59" s="63">
        <f t="shared" si="0"/>
        <v>0.034</v>
      </c>
    </row>
    <row r="60" s="199" customFormat="1" ht="18.95" customHeight="1" spans="1:4">
      <c r="A60" s="204" t="s">
        <v>166</v>
      </c>
      <c r="B60" s="205">
        <v>125</v>
      </c>
      <c r="C60" s="205">
        <v>129</v>
      </c>
      <c r="D60" s="63">
        <f t="shared" si="0"/>
        <v>0.032</v>
      </c>
    </row>
    <row r="61" s="199" customFormat="1" ht="18.95" customHeight="1" spans="1:4">
      <c r="A61" s="204" t="s">
        <v>225</v>
      </c>
      <c r="B61" s="205">
        <v>0</v>
      </c>
      <c r="C61" s="205"/>
      <c r="D61" s="63" t="str">
        <f t="shared" si="0"/>
        <v/>
      </c>
    </row>
    <row r="62" s="199" customFormat="1" ht="18.95" customHeight="1" spans="1:4">
      <c r="A62" s="204" t="s">
        <v>227</v>
      </c>
      <c r="B62" s="205">
        <f>SUM(B63:B72)</f>
        <v>16949</v>
      </c>
      <c r="C62" s="205">
        <f>SUM(C63:C72)</f>
        <v>17459</v>
      </c>
      <c r="D62" s="63">
        <f t="shared" si="0"/>
        <v>0.03</v>
      </c>
    </row>
    <row r="63" s="199" customFormat="1" ht="18.95" customHeight="1" spans="1:4">
      <c r="A63" s="204" t="s">
        <v>139</v>
      </c>
      <c r="B63" s="205">
        <v>15049</v>
      </c>
      <c r="C63" s="205">
        <v>15500</v>
      </c>
      <c r="D63" s="63">
        <f t="shared" si="0"/>
        <v>0.03</v>
      </c>
    </row>
    <row r="64" s="199" customFormat="1" ht="18.95" customHeight="1" spans="1:4">
      <c r="A64" s="204" t="s">
        <v>142</v>
      </c>
      <c r="B64" s="205">
        <v>1159</v>
      </c>
      <c r="C64" s="205">
        <v>1200</v>
      </c>
      <c r="D64" s="63">
        <f t="shared" si="0"/>
        <v>0.035</v>
      </c>
    </row>
    <row r="65" s="199" customFormat="1" ht="18.95" customHeight="1" spans="1:4">
      <c r="A65" s="204" t="s">
        <v>145</v>
      </c>
      <c r="B65" s="205">
        <v>0</v>
      </c>
      <c r="C65" s="205">
        <v>0</v>
      </c>
      <c r="D65" s="63" t="str">
        <f t="shared" si="0"/>
        <v/>
      </c>
    </row>
    <row r="66" s="199" customFormat="1" ht="18.95" customHeight="1" spans="1:4">
      <c r="A66" s="204" t="s">
        <v>229</v>
      </c>
      <c r="B66" s="205">
        <v>93</v>
      </c>
      <c r="C66" s="205">
        <v>100</v>
      </c>
      <c r="D66" s="63">
        <f t="shared" si="0"/>
        <v>0.075</v>
      </c>
    </row>
    <row r="67" s="199" customFormat="1" ht="18.95" customHeight="1" spans="1:4">
      <c r="A67" s="204" t="s">
        <v>231</v>
      </c>
      <c r="B67" s="205">
        <v>0</v>
      </c>
      <c r="C67" s="205">
        <v>20</v>
      </c>
      <c r="D67" s="63" t="str">
        <f t="shared" si="0"/>
        <v/>
      </c>
    </row>
    <row r="68" s="199" customFormat="1" ht="18.95" customHeight="1" spans="1:4">
      <c r="A68" s="204" t="s">
        <v>233</v>
      </c>
      <c r="B68" s="205">
        <v>10</v>
      </c>
      <c r="C68" s="205">
        <v>10</v>
      </c>
      <c r="D68" s="63">
        <f t="shared" si="0"/>
        <v>0</v>
      </c>
    </row>
    <row r="69" s="199" customFormat="1" ht="18.95" customHeight="1" spans="1:4">
      <c r="A69" s="204" t="s">
        <v>235</v>
      </c>
      <c r="B69" s="205">
        <v>294</v>
      </c>
      <c r="C69" s="205">
        <v>310</v>
      </c>
      <c r="D69" s="63">
        <f t="shared" si="0"/>
        <v>0.054</v>
      </c>
    </row>
    <row r="70" s="199" customFormat="1" ht="18.95" customHeight="1" spans="1:4">
      <c r="A70" s="204" t="s">
        <v>237</v>
      </c>
      <c r="B70" s="205">
        <v>32</v>
      </c>
      <c r="C70" s="205">
        <v>35</v>
      </c>
      <c r="D70" s="63">
        <f t="shared" ref="D70:D137" si="1">IF(OR(VALUE(C70)=0,ISERROR(C70/B70-1)),"",ROUND(C70/B70-1,3))</f>
        <v>0.094</v>
      </c>
    </row>
    <row r="71" s="199" customFormat="1" ht="18.95" customHeight="1" spans="1:4">
      <c r="A71" s="204" t="s">
        <v>166</v>
      </c>
      <c r="B71" s="205">
        <v>88</v>
      </c>
      <c r="C71" s="205">
        <v>91</v>
      </c>
      <c r="D71" s="63">
        <f t="shared" si="1"/>
        <v>0.034</v>
      </c>
    </row>
    <row r="72" s="199" customFormat="1" ht="18.95" customHeight="1" spans="1:4">
      <c r="A72" s="204" t="s">
        <v>239</v>
      </c>
      <c r="B72" s="205">
        <v>224</v>
      </c>
      <c r="C72" s="205">
        <v>193</v>
      </c>
      <c r="D72" s="63">
        <f t="shared" si="1"/>
        <v>-0.138</v>
      </c>
    </row>
    <row r="73" s="199" customFormat="1" ht="18.95" customHeight="1" spans="1:4">
      <c r="A73" s="204" t="s">
        <v>241</v>
      </c>
      <c r="B73" s="205">
        <f>SUM(B74:B84)</f>
        <v>5874</v>
      </c>
      <c r="C73" s="205">
        <f>SUM(C74:C84)</f>
        <v>5918</v>
      </c>
      <c r="D73" s="63">
        <f t="shared" si="1"/>
        <v>0.007</v>
      </c>
    </row>
    <row r="74" s="199" customFormat="1" ht="18.95" customHeight="1" spans="1:4">
      <c r="A74" s="204" t="s">
        <v>139</v>
      </c>
      <c r="B74" s="205">
        <v>1804</v>
      </c>
      <c r="C74" s="205">
        <v>1858</v>
      </c>
      <c r="D74" s="63">
        <f t="shared" si="1"/>
        <v>0.03</v>
      </c>
    </row>
    <row r="75" s="199" customFormat="1" ht="18.95" customHeight="1" spans="1:4">
      <c r="A75" s="204" t="s">
        <v>142</v>
      </c>
      <c r="B75" s="205">
        <v>2673</v>
      </c>
      <c r="C75" s="205">
        <v>2700</v>
      </c>
      <c r="D75" s="63">
        <f t="shared" si="1"/>
        <v>0.01</v>
      </c>
    </row>
    <row r="76" s="199" customFormat="1" ht="18.95" customHeight="1" spans="1:4">
      <c r="A76" s="204" t="s">
        <v>145</v>
      </c>
      <c r="B76" s="205">
        <v>0</v>
      </c>
      <c r="C76" s="205">
        <v>0</v>
      </c>
      <c r="D76" s="63" t="str">
        <f t="shared" si="1"/>
        <v/>
      </c>
    </row>
    <row r="77" s="199" customFormat="1" ht="18.95" customHeight="1" spans="1:4">
      <c r="A77" s="204" t="s">
        <v>243</v>
      </c>
      <c r="B77" s="205">
        <v>323</v>
      </c>
      <c r="C77" s="205">
        <v>320</v>
      </c>
      <c r="D77" s="63">
        <f t="shared" si="1"/>
        <v>-0.009</v>
      </c>
    </row>
    <row r="78" s="199" customFormat="1" ht="18.95" customHeight="1" spans="1:4">
      <c r="A78" s="204" t="s">
        <v>245</v>
      </c>
      <c r="B78" s="205">
        <v>0</v>
      </c>
      <c r="C78" s="205">
        <v>0</v>
      </c>
      <c r="D78" s="63" t="str">
        <f t="shared" si="1"/>
        <v/>
      </c>
    </row>
    <row r="79" s="199" customFormat="1" ht="18.95" customHeight="1" spans="1:4">
      <c r="A79" s="204" t="s">
        <v>247</v>
      </c>
      <c r="B79" s="205">
        <v>0</v>
      </c>
      <c r="C79" s="205">
        <v>0</v>
      </c>
      <c r="D79" s="63" t="str">
        <f t="shared" si="1"/>
        <v/>
      </c>
    </row>
    <row r="80" s="199" customFormat="1" ht="18.95" customHeight="1" spans="1:4">
      <c r="A80" s="204" t="s">
        <v>249</v>
      </c>
      <c r="B80" s="205">
        <v>10</v>
      </c>
      <c r="C80" s="205">
        <v>10</v>
      </c>
      <c r="D80" s="63">
        <f t="shared" si="1"/>
        <v>0</v>
      </c>
    </row>
    <row r="81" s="199" customFormat="1" ht="18.95" customHeight="1" spans="1:4">
      <c r="A81" s="204" t="s">
        <v>251</v>
      </c>
      <c r="B81" s="205">
        <v>80</v>
      </c>
      <c r="C81" s="205">
        <v>80</v>
      </c>
      <c r="D81" s="63">
        <f t="shared" si="1"/>
        <v>0</v>
      </c>
    </row>
    <row r="82" s="199" customFormat="1" ht="18.95" customHeight="1" spans="1:4">
      <c r="A82" s="204" t="s">
        <v>235</v>
      </c>
      <c r="B82" s="205">
        <v>53</v>
      </c>
      <c r="C82" s="205">
        <v>50</v>
      </c>
      <c r="D82" s="63">
        <f t="shared" si="1"/>
        <v>-0.057</v>
      </c>
    </row>
    <row r="83" s="199" customFormat="1" ht="18.95" customHeight="1" spans="1:4">
      <c r="A83" s="204" t="s">
        <v>166</v>
      </c>
      <c r="B83" s="205">
        <v>0</v>
      </c>
      <c r="C83" s="205">
        <v>0</v>
      </c>
      <c r="D83" s="63" t="str">
        <f t="shared" si="1"/>
        <v/>
      </c>
    </row>
    <row r="84" s="199" customFormat="1" ht="18.95" customHeight="1" spans="1:4">
      <c r="A84" s="204" t="s">
        <v>253</v>
      </c>
      <c r="B84" s="205">
        <v>931</v>
      </c>
      <c r="C84" s="205">
        <v>900</v>
      </c>
      <c r="D84" s="63">
        <f t="shared" si="1"/>
        <v>-0.033</v>
      </c>
    </row>
    <row r="85" s="199" customFormat="1" ht="18.95" customHeight="1" spans="1:4">
      <c r="A85" s="204" t="s">
        <v>255</v>
      </c>
      <c r="B85" s="205">
        <f>SUM(B86:B93)</f>
        <v>914</v>
      </c>
      <c r="C85" s="205">
        <f>SUM(C86:C93)</f>
        <v>924</v>
      </c>
      <c r="D85" s="63">
        <f t="shared" si="1"/>
        <v>0.011</v>
      </c>
    </row>
    <row r="86" s="199" customFormat="1" ht="18.95" customHeight="1" spans="1:4">
      <c r="A86" s="204" t="s">
        <v>139</v>
      </c>
      <c r="B86" s="205">
        <v>144</v>
      </c>
      <c r="C86" s="205">
        <v>148</v>
      </c>
      <c r="D86" s="63">
        <f t="shared" si="1"/>
        <v>0.028</v>
      </c>
    </row>
    <row r="87" s="199" customFormat="1" ht="18.95" customHeight="1" spans="1:4">
      <c r="A87" s="204" t="s">
        <v>142</v>
      </c>
      <c r="B87" s="205">
        <v>306</v>
      </c>
      <c r="C87" s="205">
        <v>306</v>
      </c>
      <c r="D87" s="63">
        <f t="shared" si="1"/>
        <v>0</v>
      </c>
    </row>
    <row r="88" s="199" customFormat="1" ht="18.95" customHeight="1" spans="1:4">
      <c r="A88" s="204" t="s">
        <v>145</v>
      </c>
      <c r="B88" s="205">
        <v>0</v>
      </c>
      <c r="C88" s="205">
        <v>0</v>
      </c>
      <c r="D88" s="63" t="str">
        <f t="shared" si="1"/>
        <v/>
      </c>
    </row>
    <row r="89" s="199" customFormat="1" ht="18.95" customHeight="1" spans="1:4">
      <c r="A89" s="204" t="s">
        <v>257</v>
      </c>
      <c r="B89" s="205">
        <v>464</v>
      </c>
      <c r="C89" s="205">
        <v>470</v>
      </c>
      <c r="D89" s="63">
        <f t="shared" si="1"/>
        <v>0.013</v>
      </c>
    </row>
    <row r="90" s="199" customFormat="1" ht="18.95" customHeight="1" spans="1:4">
      <c r="A90" s="204" t="s">
        <v>259</v>
      </c>
      <c r="B90" s="205">
        <v>0</v>
      </c>
      <c r="C90" s="205">
        <v>0</v>
      </c>
      <c r="D90" s="63" t="str">
        <f t="shared" si="1"/>
        <v/>
      </c>
    </row>
    <row r="91" s="199" customFormat="1" ht="18.95" customHeight="1" spans="1:4">
      <c r="A91" s="204" t="s">
        <v>235</v>
      </c>
      <c r="B91" s="205">
        <v>0</v>
      </c>
      <c r="C91" s="205">
        <v>0</v>
      </c>
      <c r="D91" s="63" t="str">
        <f t="shared" si="1"/>
        <v/>
      </c>
    </row>
    <row r="92" s="199" customFormat="1" ht="18.95" customHeight="1" spans="1:4">
      <c r="A92" s="204" t="s">
        <v>166</v>
      </c>
      <c r="B92" s="205">
        <v>0</v>
      </c>
      <c r="C92" s="205">
        <v>0</v>
      </c>
      <c r="D92" s="63" t="str">
        <f t="shared" si="1"/>
        <v/>
      </c>
    </row>
    <row r="93" s="199" customFormat="1" ht="18.95" customHeight="1" spans="1:4">
      <c r="A93" s="204" t="s">
        <v>261</v>
      </c>
      <c r="B93" s="205">
        <v>0</v>
      </c>
      <c r="C93" s="205">
        <v>0</v>
      </c>
      <c r="D93" s="63" t="str">
        <f t="shared" si="1"/>
        <v/>
      </c>
    </row>
    <row r="94" s="199" customFormat="1" ht="18.95" customHeight="1" spans="1:4">
      <c r="A94" s="204" t="s">
        <v>263</v>
      </c>
      <c r="B94" s="205">
        <f>SUM(B95:B107)</f>
        <v>0</v>
      </c>
      <c r="C94" s="205">
        <f>SUM(C95:C107)</f>
        <v>0</v>
      </c>
      <c r="D94" s="63" t="str">
        <f t="shared" si="1"/>
        <v/>
      </c>
    </row>
    <row r="95" s="199" customFormat="1" ht="18.95" customHeight="1" spans="1:4">
      <c r="A95" s="204" t="s">
        <v>139</v>
      </c>
      <c r="B95" s="205">
        <v>0</v>
      </c>
      <c r="C95" s="205">
        <v>0</v>
      </c>
      <c r="D95" s="63" t="str">
        <f t="shared" si="1"/>
        <v/>
      </c>
    </row>
    <row r="96" s="199" customFormat="1" ht="18.95" customHeight="1" spans="1:4">
      <c r="A96" s="204" t="s">
        <v>142</v>
      </c>
      <c r="B96" s="205">
        <v>0</v>
      </c>
      <c r="C96" s="205">
        <v>0</v>
      </c>
      <c r="D96" s="63" t="str">
        <f t="shared" si="1"/>
        <v/>
      </c>
    </row>
    <row r="97" s="199" customFormat="1" ht="18.95" customHeight="1" spans="1:4">
      <c r="A97" s="204" t="s">
        <v>145</v>
      </c>
      <c r="B97" s="205">
        <v>0</v>
      </c>
      <c r="C97" s="205">
        <v>0</v>
      </c>
      <c r="D97" s="63" t="str">
        <f t="shared" si="1"/>
        <v/>
      </c>
    </row>
    <row r="98" s="199" customFormat="1" ht="18.95" customHeight="1" spans="1:4">
      <c r="A98" s="204" t="s">
        <v>265</v>
      </c>
      <c r="B98" s="205">
        <v>0</v>
      </c>
      <c r="C98" s="205">
        <v>0</v>
      </c>
      <c r="D98" s="63" t="str">
        <f t="shared" si="1"/>
        <v/>
      </c>
    </row>
    <row r="99" s="199" customFormat="1" ht="18.95" customHeight="1" spans="1:4">
      <c r="A99" s="204" t="s">
        <v>267</v>
      </c>
      <c r="B99" s="205">
        <v>0</v>
      </c>
      <c r="C99" s="205">
        <v>0</v>
      </c>
      <c r="D99" s="63" t="str">
        <f t="shared" si="1"/>
        <v/>
      </c>
    </row>
    <row r="100" s="199" customFormat="1" ht="18.95" customHeight="1" spans="1:4">
      <c r="A100" s="206" t="s">
        <v>2539</v>
      </c>
      <c r="B100" s="205">
        <v>0</v>
      </c>
      <c r="C100" s="205">
        <v>0</v>
      </c>
      <c r="D100" s="63" t="str">
        <f t="shared" si="1"/>
        <v/>
      </c>
    </row>
    <row r="101" s="199" customFormat="1" ht="18.95" customHeight="1" spans="1:4">
      <c r="A101" s="206" t="s">
        <v>235</v>
      </c>
      <c r="B101" s="205">
        <v>0</v>
      </c>
      <c r="C101" s="205">
        <v>0</v>
      </c>
      <c r="D101" s="63" t="str">
        <f t="shared" si="1"/>
        <v/>
      </c>
    </row>
    <row r="102" s="199" customFormat="1" ht="18.95" customHeight="1" spans="1:4">
      <c r="A102" s="206" t="s">
        <v>2540</v>
      </c>
      <c r="B102" s="205"/>
      <c r="C102" s="205"/>
      <c r="D102" s="63" t="str">
        <f t="shared" si="1"/>
        <v/>
      </c>
    </row>
    <row r="103" s="199" customFormat="1" ht="18.95" customHeight="1" spans="1:4">
      <c r="A103" s="206" t="s">
        <v>2541</v>
      </c>
      <c r="B103" s="205"/>
      <c r="C103" s="205"/>
      <c r="D103" s="63" t="str">
        <f t="shared" si="1"/>
        <v/>
      </c>
    </row>
    <row r="104" s="199" customFormat="1" ht="18.95" customHeight="1" spans="1:4">
      <c r="A104" s="206" t="s">
        <v>2542</v>
      </c>
      <c r="B104" s="205"/>
      <c r="C104" s="205"/>
      <c r="D104" s="63" t="str">
        <f t="shared" si="1"/>
        <v/>
      </c>
    </row>
    <row r="105" s="199" customFormat="1" ht="18.95" customHeight="1" spans="1:4">
      <c r="A105" s="206" t="s">
        <v>2543</v>
      </c>
      <c r="B105" s="205"/>
      <c r="C105" s="205"/>
      <c r="D105" s="63" t="str">
        <f t="shared" si="1"/>
        <v/>
      </c>
    </row>
    <row r="106" s="199" customFormat="1" ht="18.95" customHeight="1" spans="1:4">
      <c r="A106" s="204" t="s">
        <v>166</v>
      </c>
      <c r="B106" s="205">
        <v>0</v>
      </c>
      <c r="C106" s="205">
        <v>0</v>
      </c>
      <c r="D106" s="63" t="str">
        <f t="shared" si="1"/>
        <v/>
      </c>
    </row>
    <row r="107" s="199" customFormat="1" ht="18.95" customHeight="1" spans="1:4">
      <c r="A107" s="204" t="s">
        <v>271</v>
      </c>
      <c r="B107" s="205">
        <v>0</v>
      </c>
      <c r="C107" s="205">
        <v>0</v>
      </c>
      <c r="D107" s="63" t="str">
        <f t="shared" si="1"/>
        <v/>
      </c>
    </row>
    <row r="108" s="199" customFormat="1" ht="18.95" customHeight="1" spans="1:4">
      <c r="A108" s="204" t="s">
        <v>274</v>
      </c>
      <c r="B108" s="205">
        <f>SUM(B109:B122)</f>
        <v>6209</v>
      </c>
      <c r="C108" s="205">
        <f>SUM(C109:C122)</f>
        <v>5897</v>
      </c>
      <c r="D108" s="63">
        <f t="shared" si="1"/>
        <v>-0.05</v>
      </c>
    </row>
    <row r="109" s="199" customFormat="1" ht="18.95" customHeight="1" spans="1:4">
      <c r="A109" s="204" t="s">
        <v>139</v>
      </c>
      <c r="B109" s="205">
        <v>5424</v>
      </c>
      <c r="C109" s="205">
        <v>5587</v>
      </c>
      <c r="D109" s="63">
        <f t="shared" si="1"/>
        <v>0.03</v>
      </c>
    </row>
    <row r="110" s="199" customFormat="1" ht="18.95" customHeight="1" spans="1:4">
      <c r="A110" s="204" t="s">
        <v>142</v>
      </c>
      <c r="B110" s="205">
        <v>97</v>
      </c>
      <c r="C110" s="205">
        <v>110</v>
      </c>
      <c r="D110" s="63">
        <f t="shared" si="1"/>
        <v>0.134</v>
      </c>
    </row>
    <row r="111" s="199" customFormat="1" ht="18.95" customHeight="1" spans="1:4">
      <c r="A111" s="204" t="s">
        <v>145</v>
      </c>
      <c r="B111" s="205">
        <v>0</v>
      </c>
      <c r="C111" s="205"/>
      <c r="D111" s="63" t="str">
        <f t="shared" si="1"/>
        <v/>
      </c>
    </row>
    <row r="112" s="199" customFormat="1" ht="18.95" customHeight="1" spans="1:4">
      <c r="A112" s="204" t="s">
        <v>276</v>
      </c>
      <c r="B112" s="205">
        <v>0</v>
      </c>
      <c r="C112" s="205">
        <v>0</v>
      </c>
      <c r="D112" s="63" t="str">
        <f t="shared" si="1"/>
        <v/>
      </c>
    </row>
    <row r="113" s="199" customFormat="1" ht="18.95" customHeight="1" spans="1:4">
      <c r="A113" s="204" t="s">
        <v>278</v>
      </c>
      <c r="B113" s="205">
        <v>0</v>
      </c>
      <c r="C113" s="205">
        <v>0</v>
      </c>
      <c r="D113" s="63" t="str">
        <f t="shared" si="1"/>
        <v/>
      </c>
    </row>
    <row r="114" s="199" customFormat="1" ht="18.95" customHeight="1" spans="1:4">
      <c r="A114" s="204" t="s">
        <v>280</v>
      </c>
      <c r="B114" s="205">
        <v>331</v>
      </c>
      <c r="C114" s="205"/>
      <c r="D114" s="63" t="str">
        <f t="shared" si="1"/>
        <v/>
      </c>
    </row>
    <row r="115" s="199" customFormat="1" ht="18.95" customHeight="1" spans="1:4">
      <c r="A115" s="204" t="s">
        <v>282</v>
      </c>
      <c r="B115" s="205">
        <v>0</v>
      </c>
      <c r="C115" s="205">
        <v>0</v>
      </c>
      <c r="D115" s="63" t="str">
        <f t="shared" si="1"/>
        <v/>
      </c>
    </row>
    <row r="116" s="199" customFormat="1" ht="18.95" customHeight="1" spans="1:4">
      <c r="A116" s="204" t="s">
        <v>284</v>
      </c>
      <c r="B116" s="205">
        <v>0</v>
      </c>
      <c r="C116" s="205">
        <v>0</v>
      </c>
      <c r="D116" s="63" t="str">
        <f t="shared" si="1"/>
        <v/>
      </c>
    </row>
    <row r="117" s="199" customFormat="1" ht="18.95" customHeight="1" spans="1:4">
      <c r="A117" s="204" t="s">
        <v>286</v>
      </c>
      <c r="B117" s="205">
        <v>0</v>
      </c>
      <c r="C117" s="205">
        <v>0</v>
      </c>
      <c r="D117" s="63" t="str">
        <f t="shared" si="1"/>
        <v/>
      </c>
    </row>
    <row r="118" s="199" customFormat="1" ht="18.95" customHeight="1" spans="1:4">
      <c r="A118" s="204" t="s">
        <v>288</v>
      </c>
      <c r="B118" s="205">
        <v>0</v>
      </c>
      <c r="C118" s="205">
        <v>0</v>
      </c>
      <c r="D118" s="63" t="str">
        <f t="shared" si="1"/>
        <v/>
      </c>
    </row>
    <row r="119" s="199" customFormat="1" ht="18.95" customHeight="1" spans="1:4">
      <c r="A119" s="204" t="s">
        <v>291</v>
      </c>
      <c r="B119" s="205">
        <v>0</v>
      </c>
      <c r="C119" s="205">
        <v>0</v>
      </c>
      <c r="D119" s="63" t="str">
        <f t="shared" si="1"/>
        <v/>
      </c>
    </row>
    <row r="120" s="199" customFormat="1" ht="18.95" customHeight="1" spans="1:4">
      <c r="A120" s="204" t="s">
        <v>294</v>
      </c>
      <c r="B120" s="205">
        <v>0</v>
      </c>
      <c r="C120" s="205">
        <v>0</v>
      </c>
      <c r="D120" s="63" t="str">
        <f t="shared" si="1"/>
        <v/>
      </c>
    </row>
    <row r="121" s="199" customFormat="1" ht="18.95" customHeight="1" spans="1:4">
      <c r="A121" s="204" t="s">
        <v>166</v>
      </c>
      <c r="B121" s="205">
        <v>0</v>
      </c>
      <c r="C121" s="205">
        <v>0</v>
      </c>
      <c r="D121" s="63" t="str">
        <f t="shared" si="1"/>
        <v/>
      </c>
    </row>
    <row r="122" s="199" customFormat="1" ht="18.95" customHeight="1" spans="1:4">
      <c r="A122" s="204" t="s">
        <v>296</v>
      </c>
      <c r="B122" s="205">
        <v>357</v>
      </c>
      <c r="C122" s="205">
        <v>200</v>
      </c>
      <c r="D122" s="63">
        <f t="shared" si="1"/>
        <v>-0.44</v>
      </c>
    </row>
    <row r="123" s="199" customFormat="1" ht="18.95" customHeight="1" spans="1:4">
      <c r="A123" s="204" t="s">
        <v>298</v>
      </c>
      <c r="B123" s="205">
        <f>SUM(B124:B131)</f>
        <v>15389</v>
      </c>
      <c r="C123" s="205">
        <f>SUM(C124:C131)</f>
        <v>16276</v>
      </c>
      <c r="D123" s="63">
        <f t="shared" si="1"/>
        <v>0.058</v>
      </c>
    </row>
    <row r="124" s="199" customFormat="1" ht="18.95" customHeight="1" spans="1:4">
      <c r="A124" s="204" t="s">
        <v>139</v>
      </c>
      <c r="B124" s="205">
        <v>12040</v>
      </c>
      <c r="C124" s="205">
        <v>12401</v>
      </c>
      <c r="D124" s="63">
        <f t="shared" si="1"/>
        <v>0.03</v>
      </c>
    </row>
    <row r="125" s="199" customFormat="1" ht="18.95" customHeight="1" spans="1:4">
      <c r="A125" s="204" t="s">
        <v>142</v>
      </c>
      <c r="B125" s="205">
        <v>2994</v>
      </c>
      <c r="C125" s="205">
        <v>3500</v>
      </c>
      <c r="D125" s="63">
        <f t="shared" si="1"/>
        <v>0.169</v>
      </c>
    </row>
    <row r="126" s="199" customFormat="1" ht="18.95" customHeight="1" spans="1:4">
      <c r="A126" s="204" t="s">
        <v>145</v>
      </c>
      <c r="B126" s="205">
        <v>0</v>
      </c>
      <c r="C126" s="205">
        <v>0</v>
      </c>
      <c r="D126" s="63" t="str">
        <f t="shared" si="1"/>
        <v/>
      </c>
    </row>
    <row r="127" s="199" customFormat="1" ht="18.95" customHeight="1" spans="1:4">
      <c r="A127" s="204" t="s">
        <v>300</v>
      </c>
      <c r="B127" s="205">
        <v>35</v>
      </c>
      <c r="C127" s="205">
        <v>35</v>
      </c>
      <c r="D127" s="63">
        <f t="shared" si="1"/>
        <v>0</v>
      </c>
    </row>
    <row r="128" s="199" customFormat="1" ht="18.95" customHeight="1" spans="1:4">
      <c r="A128" s="204" t="s">
        <v>302</v>
      </c>
      <c r="B128" s="205">
        <v>0</v>
      </c>
      <c r="C128" s="205">
        <v>0</v>
      </c>
      <c r="D128" s="63" t="str">
        <f t="shared" si="1"/>
        <v/>
      </c>
    </row>
    <row r="129" s="199" customFormat="1" ht="18.95" customHeight="1" spans="1:4">
      <c r="A129" s="204" t="s">
        <v>304</v>
      </c>
      <c r="B129" s="205">
        <v>0</v>
      </c>
      <c r="C129" s="205">
        <v>0</v>
      </c>
      <c r="D129" s="63" t="str">
        <f t="shared" si="1"/>
        <v/>
      </c>
    </row>
    <row r="130" s="199" customFormat="1" ht="18.95" customHeight="1" spans="1:4">
      <c r="A130" s="204" t="s">
        <v>166</v>
      </c>
      <c r="B130" s="205">
        <v>0</v>
      </c>
      <c r="C130" s="205">
        <v>0</v>
      </c>
      <c r="D130" s="63" t="str">
        <f t="shared" si="1"/>
        <v/>
      </c>
    </row>
    <row r="131" s="199" customFormat="1" ht="18.95" customHeight="1" spans="1:4">
      <c r="A131" s="204" t="s">
        <v>306</v>
      </c>
      <c r="B131" s="205">
        <v>320</v>
      </c>
      <c r="C131" s="205">
        <v>340</v>
      </c>
      <c r="D131" s="63">
        <f t="shared" si="1"/>
        <v>0.063</v>
      </c>
    </row>
    <row r="132" s="199" customFormat="1" ht="18.95" customHeight="1" spans="1:4">
      <c r="A132" s="204" t="s">
        <v>309</v>
      </c>
      <c r="B132" s="205">
        <f>SUM(B133:B142)</f>
        <v>8341</v>
      </c>
      <c r="C132" s="205">
        <f>SUM(C133:C142)</f>
        <v>8172</v>
      </c>
      <c r="D132" s="63">
        <f t="shared" si="1"/>
        <v>-0.02</v>
      </c>
    </row>
    <row r="133" s="199" customFormat="1" ht="18.95" customHeight="1" spans="1:4">
      <c r="A133" s="204" t="s">
        <v>139</v>
      </c>
      <c r="B133" s="205">
        <v>3330</v>
      </c>
      <c r="C133" s="205">
        <v>3430</v>
      </c>
      <c r="D133" s="63">
        <f t="shared" si="1"/>
        <v>0.03</v>
      </c>
    </row>
    <row r="134" s="199" customFormat="1" ht="18.95" customHeight="1" spans="1:4">
      <c r="A134" s="204" t="s">
        <v>142</v>
      </c>
      <c r="B134" s="205">
        <v>1577</v>
      </c>
      <c r="C134" s="205">
        <v>1800</v>
      </c>
      <c r="D134" s="63">
        <f t="shared" si="1"/>
        <v>0.141</v>
      </c>
    </row>
    <row r="135" s="199" customFormat="1" ht="18.95" customHeight="1" spans="1:4">
      <c r="A135" s="204" t="s">
        <v>145</v>
      </c>
      <c r="B135" s="205">
        <v>0</v>
      </c>
      <c r="C135" s="205">
        <v>0</v>
      </c>
      <c r="D135" s="63" t="str">
        <f t="shared" si="1"/>
        <v/>
      </c>
    </row>
    <row r="136" s="199" customFormat="1" ht="18.95" customHeight="1" spans="1:4">
      <c r="A136" s="204" t="s">
        <v>311</v>
      </c>
      <c r="B136" s="205">
        <v>999</v>
      </c>
      <c r="C136" s="205">
        <v>1100</v>
      </c>
      <c r="D136" s="63">
        <f t="shared" si="1"/>
        <v>0.101</v>
      </c>
    </row>
    <row r="137" s="199" customFormat="1" ht="18.95" customHeight="1" spans="1:4">
      <c r="A137" s="204" t="s">
        <v>313</v>
      </c>
      <c r="B137" s="205">
        <v>0</v>
      </c>
      <c r="C137" s="205">
        <v>0</v>
      </c>
      <c r="D137" s="63" t="str">
        <f t="shared" si="1"/>
        <v/>
      </c>
    </row>
    <row r="138" s="199" customFormat="1" ht="18.95" customHeight="1" spans="1:4">
      <c r="A138" s="204" t="s">
        <v>315</v>
      </c>
      <c r="B138" s="205">
        <v>0</v>
      </c>
      <c r="C138" s="205">
        <v>0</v>
      </c>
      <c r="D138" s="63" t="str">
        <f t="shared" ref="D138:D203" si="2">IF(OR(VALUE(C138)=0,ISERROR(C138/B138-1)),"",ROUND(C138/B138-1,3))</f>
        <v/>
      </c>
    </row>
    <row r="139" s="199" customFormat="1" ht="18.95" customHeight="1" spans="1:4">
      <c r="A139" s="204" t="s">
        <v>317</v>
      </c>
      <c r="B139" s="205">
        <v>0</v>
      </c>
      <c r="C139" s="205">
        <v>10</v>
      </c>
      <c r="D139" s="63" t="str">
        <f t="shared" si="2"/>
        <v/>
      </c>
    </row>
    <row r="140" s="199" customFormat="1" ht="18.95" customHeight="1" spans="1:4">
      <c r="A140" s="204" t="s">
        <v>319</v>
      </c>
      <c r="B140" s="205">
        <v>798</v>
      </c>
      <c r="C140" s="205">
        <v>830</v>
      </c>
      <c r="D140" s="63">
        <f t="shared" si="2"/>
        <v>0.04</v>
      </c>
    </row>
    <row r="141" s="199" customFormat="1" ht="18.95" customHeight="1" spans="1:4">
      <c r="A141" s="204" t="s">
        <v>166</v>
      </c>
      <c r="B141" s="205">
        <v>133</v>
      </c>
      <c r="C141" s="205">
        <v>137</v>
      </c>
      <c r="D141" s="63">
        <f t="shared" si="2"/>
        <v>0.03</v>
      </c>
    </row>
    <row r="142" s="199" customFormat="1" ht="18.95" customHeight="1" spans="1:4">
      <c r="A142" s="204" t="s">
        <v>321</v>
      </c>
      <c r="B142" s="205">
        <v>1504</v>
      </c>
      <c r="C142" s="205">
        <v>865</v>
      </c>
      <c r="D142" s="63">
        <f t="shared" si="2"/>
        <v>-0.425</v>
      </c>
    </row>
    <row r="143" s="199" customFormat="1" ht="18.95" customHeight="1" spans="1:4">
      <c r="A143" s="204" t="s">
        <v>324</v>
      </c>
      <c r="B143" s="205">
        <f>SUM(B144:B156)</f>
        <v>0</v>
      </c>
      <c r="C143" s="205">
        <f>SUM(C144:C156)</f>
        <v>0</v>
      </c>
      <c r="D143" s="63" t="str">
        <f t="shared" si="2"/>
        <v/>
      </c>
    </row>
    <row r="144" s="199" customFormat="1" ht="18.95" customHeight="1" spans="1:4">
      <c r="A144" s="204" t="s">
        <v>139</v>
      </c>
      <c r="B144" s="205">
        <v>0</v>
      </c>
      <c r="C144" s="205">
        <v>0</v>
      </c>
      <c r="D144" s="63" t="str">
        <f t="shared" si="2"/>
        <v/>
      </c>
    </row>
    <row r="145" s="199" customFormat="1" ht="18.95" customHeight="1" spans="1:4">
      <c r="A145" s="204" t="s">
        <v>142</v>
      </c>
      <c r="B145" s="205">
        <v>0</v>
      </c>
      <c r="C145" s="205"/>
      <c r="D145" s="63" t="str">
        <f t="shared" si="2"/>
        <v/>
      </c>
    </row>
    <row r="146" s="199" customFormat="1" ht="18.95" customHeight="1" spans="1:4">
      <c r="A146" s="204" t="s">
        <v>145</v>
      </c>
      <c r="B146" s="205">
        <v>0</v>
      </c>
      <c r="C146" s="205">
        <v>0</v>
      </c>
      <c r="D146" s="63" t="str">
        <f t="shared" si="2"/>
        <v/>
      </c>
    </row>
    <row r="147" s="199" customFormat="1" ht="18.95" customHeight="1" spans="1:4">
      <c r="A147" s="204" t="s">
        <v>326</v>
      </c>
      <c r="B147" s="205">
        <v>0</v>
      </c>
      <c r="C147" s="205">
        <v>0</v>
      </c>
      <c r="D147" s="63" t="str">
        <f t="shared" si="2"/>
        <v/>
      </c>
    </row>
    <row r="148" s="199" customFormat="1" ht="18.95" customHeight="1" spans="1:4">
      <c r="A148" s="204" t="s">
        <v>328</v>
      </c>
      <c r="B148" s="205">
        <v>0</v>
      </c>
      <c r="C148" s="205">
        <v>0</v>
      </c>
      <c r="D148" s="63" t="str">
        <f t="shared" si="2"/>
        <v/>
      </c>
    </row>
    <row r="149" s="199" customFormat="1" ht="18.95" customHeight="1" spans="1:4">
      <c r="A149" s="204" t="s">
        <v>330</v>
      </c>
      <c r="B149" s="205">
        <v>0</v>
      </c>
      <c r="C149" s="205">
        <v>0</v>
      </c>
      <c r="D149" s="63" t="str">
        <f t="shared" si="2"/>
        <v/>
      </c>
    </row>
    <row r="150" s="199" customFormat="1" ht="18.95" customHeight="1" spans="1:4">
      <c r="A150" s="204" t="s">
        <v>332</v>
      </c>
      <c r="B150" s="205">
        <v>0</v>
      </c>
      <c r="C150" s="205">
        <v>0</v>
      </c>
      <c r="D150" s="63" t="str">
        <f t="shared" si="2"/>
        <v/>
      </c>
    </row>
    <row r="151" s="199" customFormat="1" ht="18.95" customHeight="1" spans="1:4">
      <c r="A151" s="204" t="s">
        <v>334</v>
      </c>
      <c r="B151" s="205">
        <v>0</v>
      </c>
      <c r="C151" s="205">
        <v>0</v>
      </c>
      <c r="D151" s="63" t="str">
        <f t="shared" si="2"/>
        <v/>
      </c>
    </row>
    <row r="152" s="199" customFormat="1" ht="18.95" customHeight="1" spans="1:4">
      <c r="A152" s="206" t="s">
        <v>336</v>
      </c>
      <c r="B152" s="205">
        <v>0</v>
      </c>
      <c r="C152" s="205">
        <v>0</v>
      </c>
      <c r="D152" s="63" t="str">
        <f t="shared" si="2"/>
        <v/>
      </c>
    </row>
    <row r="153" s="199" customFormat="1" ht="18.95" customHeight="1" spans="1:4">
      <c r="A153" s="206" t="s">
        <v>2544</v>
      </c>
      <c r="B153" s="205"/>
      <c r="C153" s="205">
        <v>0</v>
      </c>
      <c r="D153" s="63" t="str">
        <f t="shared" si="2"/>
        <v/>
      </c>
    </row>
    <row r="154" s="199" customFormat="1" ht="18.95" customHeight="1" spans="1:4">
      <c r="A154" s="206" t="s">
        <v>2545</v>
      </c>
      <c r="B154" s="205"/>
      <c r="C154" s="205">
        <v>0</v>
      </c>
      <c r="D154" s="63" t="str">
        <f t="shared" si="2"/>
        <v/>
      </c>
    </row>
    <row r="155" s="199" customFormat="1" ht="18.95" customHeight="1" spans="1:4">
      <c r="A155" s="204" t="s">
        <v>166</v>
      </c>
      <c r="B155" s="205">
        <v>0</v>
      </c>
      <c r="C155" s="205">
        <v>0</v>
      </c>
      <c r="D155" s="63" t="str">
        <f t="shared" si="2"/>
        <v/>
      </c>
    </row>
    <row r="156" s="199" customFormat="1" ht="18.95" customHeight="1" spans="1:4">
      <c r="A156" s="204" t="s">
        <v>338</v>
      </c>
      <c r="B156" s="205">
        <v>0</v>
      </c>
      <c r="C156" s="205">
        <v>0</v>
      </c>
      <c r="D156" s="63" t="str">
        <f t="shared" si="2"/>
        <v/>
      </c>
    </row>
    <row r="157" s="199" customFormat="1" ht="18.95" customHeight="1" spans="1:4">
      <c r="A157" s="204" t="s">
        <v>341</v>
      </c>
      <c r="B157" s="205">
        <f>SUM(B158:B166)</f>
        <v>14334</v>
      </c>
      <c r="C157" s="205">
        <f>SUM(C158:C166)</f>
        <v>0</v>
      </c>
      <c r="D157" s="63" t="str">
        <f t="shared" si="2"/>
        <v/>
      </c>
    </row>
    <row r="158" s="199" customFormat="1" ht="18.95" customHeight="1" spans="1:4">
      <c r="A158" s="204" t="s">
        <v>139</v>
      </c>
      <c r="B158" s="205">
        <v>13665</v>
      </c>
      <c r="C158" s="205"/>
      <c r="D158" s="63" t="str">
        <f t="shared" si="2"/>
        <v/>
      </c>
    </row>
    <row r="159" s="199" customFormat="1" ht="18.95" customHeight="1" spans="1:4">
      <c r="A159" s="204" t="s">
        <v>142</v>
      </c>
      <c r="B159" s="205">
        <v>555</v>
      </c>
      <c r="C159" s="205"/>
      <c r="D159" s="63" t="str">
        <f t="shared" si="2"/>
        <v/>
      </c>
    </row>
    <row r="160" s="199" customFormat="1" ht="18.95" customHeight="1" spans="1:4">
      <c r="A160" s="204" t="s">
        <v>145</v>
      </c>
      <c r="B160" s="205">
        <v>0</v>
      </c>
      <c r="C160" s="205"/>
      <c r="D160" s="63" t="str">
        <f t="shared" si="2"/>
        <v/>
      </c>
    </row>
    <row r="161" s="199" customFormat="1" ht="18.95" customHeight="1" spans="1:4">
      <c r="A161" s="204" t="s">
        <v>343</v>
      </c>
      <c r="B161" s="205">
        <v>29</v>
      </c>
      <c r="C161" s="205"/>
      <c r="D161" s="63" t="str">
        <f t="shared" si="2"/>
        <v/>
      </c>
    </row>
    <row r="162" s="199" customFormat="1" ht="18.95" customHeight="1" spans="1:4">
      <c r="A162" s="204" t="s">
        <v>345</v>
      </c>
      <c r="B162" s="205">
        <v>15</v>
      </c>
      <c r="C162" s="205"/>
      <c r="D162" s="63" t="str">
        <f t="shared" si="2"/>
        <v/>
      </c>
    </row>
    <row r="163" s="199" customFormat="1" ht="18.95" customHeight="1" spans="1:4">
      <c r="A163" s="204" t="s">
        <v>347</v>
      </c>
      <c r="B163" s="205">
        <v>14</v>
      </c>
      <c r="C163" s="205"/>
      <c r="D163" s="63" t="str">
        <f t="shared" si="2"/>
        <v/>
      </c>
    </row>
    <row r="164" s="199" customFormat="1" ht="18.95" customHeight="1" spans="1:4">
      <c r="A164" s="204" t="s">
        <v>235</v>
      </c>
      <c r="B164" s="205">
        <v>0</v>
      </c>
      <c r="C164" s="205"/>
      <c r="D164" s="63" t="str">
        <f t="shared" si="2"/>
        <v/>
      </c>
    </row>
    <row r="165" s="199" customFormat="1" ht="18.95" customHeight="1" spans="1:4">
      <c r="A165" s="204" t="s">
        <v>166</v>
      </c>
      <c r="B165" s="205">
        <v>26</v>
      </c>
      <c r="C165" s="205"/>
      <c r="D165" s="63" t="str">
        <f t="shared" si="2"/>
        <v/>
      </c>
    </row>
    <row r="166" s="199" customFormat="1" ht="18.95" customHeight="1" spans="1:4">
      <c r="A166" s="204" t="s">
        <v>349</v>
      </c>
      <c r="B166" s="205">
        <v>30</v>
      </c>
      <c r="C166" s="205"/>
      <c r="D166" s="63" t="str">
        <f t="shared" si="2"/>
        <v/>
      </c>
    </row>
    <row r="167" s="199" customFormat="1" ht="18.95" customHeight="1" spans="1:4">
      <c r="A167" s="204" t="s">
        <v>352</v>
      </c>
      <c r="B167" s="205">
        <f>SUM(B168:B179)</f>
        <v>1329</v>
      </c>
      <c r="C167" s="205">
        <f>SUM(C168:C179)</f>
        <v>0</v>
      </c>
      <c r="D167" s="63" t="str">
        <f t="shared" si="2"/>
        <v/>
      </c>
    </row>
    <row r="168" s="199" customFormat="1" ht="18.95" customHeight="1" spans="1:4">
      <c r="A168" s="204" t="s">
        <v>139</v>
      </c>
      <c r="B168" s="205">
        <v>871</v>
      </c>
      <c r="C168" s="205"/>
      <c r="D168" s="63" t="str">
        <f t="shared" si="2"/>
        <v/>
      </c>
    </row>
    <row r="169" s="199" customFormat="1" ht="18.95" customHeight="1" spans="1:4">
      <c r="A169" s="204" t="s">
        <v>142</v>
      </c>
      <c r="B169" s="205">
        <v>85</v>
      </c>
      <c r="C169" s="205"/>
      <c r="D169" s="63" t="str">
        <f t="shared" si="2"/>
        <v/>
      </c>
    </row>
    <row r="170" s="199" customFormat="1" ht="18.95" customHeight="1" spans="1:4">
      <c r="A170" s="204" t="s">
        <v>145</v>
      </c>
      <c r="B170" s="205">
        <v>0</v>
      </c>
      <c r="C170" s="205"/>
      <c r="D170" s="63" t="str">
        <f t="shared" si="2"/>
        <v/>
      </c>
    </row>
    <row r="171" s="199" customFormat="1" ht="18.95" customHeight="1" spans="1:4">
      <c r="A171" s="204" t="s">
        <v>354</v>
      </c>
      <c r="B171" s="205">
        <v>0</v>
      </c>
      <c r="C171" s="205"/>
      <c r="D171" s="63" t="str">
        <f t="shared" si="2"/>
        <v/>
      </c>
    </row>
    <row r="172" s="199" customFormat="1" ht="18.95" customHeight="1" spans="1:4">
      <c r="A172" s="204" t="s">
        <v>356</v>
      </c>
      <c r="B172" s="205">
        <v>0</v>
      </c>
      <c r="C172" s="205"/>
      <c r="D172" s="63" t="str">
        <f t="shared" si="2"/>
        <v/>
      </c>
    </row>
    <row r="173" s="199" customFormat="1" ht="18.95" customHeight="1" spans="1:4">
      <c r="A173" s="204" t="s">
        <v>358</v>
      </c>
      <c r="B173" s="205">
        <v>43</v>
      </c>
      <c r="C173" s="205"/>
      <c r="D173" s="63" t="str">
        <f t="shared" si="2"/>
        <v/>
      </c>
    </row>
    <row r="174" s="199" customFormat="1" ht="18.95" customHeight="1" spans="1:4">
      <c r="A174" s="204" t="s">
        <v>360</v>
      </c>
      <c r="B174" s="205">
        <v>0</v>
      </c>
      <c r="C174" s="205"/>
      <c r="D174" s="63" t="str">
        <f t="shared" si="2"/>
        <v/>
      </c>
    </row>
    <row r="175" s="199" customFormat="1" ht="18.95" customHeight="1" spans="1:4">
      <c r="A175" s="204" t="s">
        <v>362</v>
      </c>
      <c r="B175" s="205">
        <v>0</v>
      </c>
      <c r="C175" s="205"/>
      <c r="D175" s="63" t="str">
        <f t="shared" si="2"/>
        <v/>
      </c>
    </row>
    <row r="176" s="199" customFormat="1" ht="18.95" customHeight="1" spans="1:4">
      <c r="A176" s="204" t="s">
        <v>364</v>
      </c>
      <c r="B176" s="205">
        <v>0</v>
      </c>
      <c r="C176" s="205"/>
      <c r="D176" s="63" t="str">
        <f t="shared" si="2"/>
        <v/>
      </c>
    </row>
    <row r="177" s="199" customFormat="1" ht="18.95" customHeight="1" spans="1:4">
      <c r="A177" s="204" t="s">
        <v>235</v>
      </c>
      <c r="B177" s="205">
        <v>0</v>
      </c>
      <c r="C177" s="205"/>
      <c r="D177" s="63" t="str">
        <f t="shared" si="2"/>
        <v/>
      </c>
    </row>
    <row r="178" s="199" customFormat="1" ht="18.95" customHeight="1" spans="1:4">
      <c r="A178" s="204" t="s">
        <v>166</v>
      </c>
      <c r="B178" s="205">
        <v>0</v>
      </c>
      <c r="C178" s="205"/>
      <c r="D178" s="63" t="str">
        <f t="shared" si="2"/>
        <v/>
      </c>
    </row>
    <row r="179" s="199" customFormat="1" ht="18.95" customHeight="1" spans="1:4">
      <c r="A179" s="204" t="s">
        <v>366</v>
      </c>
      <c r="B179" s="205">
        <v>330</v>
      </c>
      <c r="C179" s="205"/>
      <c r="D179" s="63" t="str">
        <f t="shared" si="2"/>
        <v/>
      </c>
    </row>
    <row r="180" s="199" customFormat="1" ht="18.95" customHeight="1" spans="1:4">
      <c r="A180" s="204" t="s">
        <v>369</v>
      </c>
      <c r="B180" s="205">
        <f>SUM(B181:B186)</f>
        <v>3536</v>
      </c>
      <c r="C180" s="205">
        <f>SUM(C181:C186)</f>
        <v>3684</v>
      </c>
      <c r="D180" s="63">
        <f t="shared" si="2"/>
        <v>0.042</v>
      </c>
    </row>
    <row r="181" s="199" customFormat="1" ht="18.95" customHeight="1" spans="1:4">
      <c r="A181" s="204" t="s">
        <v>139</v>
      </c>
      <c r="B181" s="205">
        <v>2072</v>
      </c>
      <c r="C181" s="205">
        <v>2134</v>
      </c>
      <c r="D181" s="63">
        <f t="shared" si="2"/>
        <v>0.03</v>
      </c>
    </row>
    <row r="182" s="199" customFormat="1" ht="18.95" customHeight="1" spans="1:4">
      <c r="A182" s="204" t="s">
        <v>142</v>
      </c>
      <c r="B182" s="205">
        <v>416</v>
      </c>
      <c r="C182" s="205">
        <v>440</v>
      </c>
      <c r="D182" s="63">
        <f t="shared" si="2"/>
        <v>0.058</v>
      </c>
    </row>
    <row r="183" s="199" customFormat="1" ht="18.95" customHeight="1" spans="1:4">
      <c r="A183" s="204" t="s">
        <v>145</v>
      </c>
      <c r="B183" s="205">
        <v>0</v>
      </c>
      <c r="C183" s="205">
        <v>0</v>
      </c>
      <c r="D183" s="63" t="str">
        <f t="shared" si="2"/>
        <v/>
      </c>
    </row>
    <row r="184" s="199" customFormat="1" ht="18.95" customHeight="1" spans="1:4">
      <c r="A184" s="204" t="s">
        <v>371</v>
      </c>
      <c r="B184" s="205">
        <v>924</v>
      </c>
      <c r="C184" s="205">
        <v>980</v>
      </c>
      <c r="D184" s="63">
        <f t="shared" si="2"/>
        <v>0.061</v>
      </c>
    </row>
    <row r="185" s="199" customFormat="1" ht="18.95" customHeight="1" spans="1:4">
      <c r="A185" s="204" t="s">
        <v>166</v>
      </c>
      <c r="B185" s="205">
        <v>0</v>
      </c>
      <c r="C185" s="205">
        <v>0</v>
      </c>
      <c r="D185" s="63" t="str">
        <f t="shared" si="2"/>
        <v/>
      </c>
    </row>
    <row r="186" s="199" customFormat="1" ht="18.95" customHeight="1" spans="1:4">
      <c r="A186" s="204" t="s">
        <v>373</v>
      </c>
      <c r="B186" s="205">
        <v>124</v>
      </c>
      <c r="C186" s="205">
        <v>130</v>
      </c>
      <c r="D186" s="63">
        <f t="shared" si="2"/>
        <v>0.048</v>
      </c>
    </row>
    <row r="187" s="199" customFormat="1" ht="18.95" customHeight="1" spans="1:4">
      <c r="A187" s="204" t="s">
        <v>376</v>
      </c>
      <c r="B187" s="205">
        <f>SUM(B188:B193)</f>
        <v>475</v>
      </c>
      <c r="C187" s="205">
        <f>SUM(C188:C193)</f>
        <v>0</v>
      </c>
      <c r="D187" s="63" t="str">
        <f t="shared" si="2"/>
        <v/>
      </c>
    </row>
    <row r="188" s="199" customFormat="1" ht="18.95" customHeight="1" spans="1:4">
      <c r="A188" s="204" t="s">
        <v>139</v>
      </c>
      <c r="B188" s="205">
        <v>196</v>
      </c>
      <c r="C188" s="205"/>
      <c r="D188" s="63" t="str">
        <f t="shared" si="2"/>
        <v/>
      </c>
    </row>
    <row r="189" s="199" customFormat="1" ht="18.95" customHeight="1" spans="1:4">
      <c r="A189" s="204" t="s">
        <v>142</v>
      </c>
      <c r="B189" s="205">
        <v>76</v>
      </c>
      <c r="C189" s="205"/>
      <c r="D189" s="63" t="str">
        <f t="shared" si="2"/>
        <v/>
      </c>
    </row>
    <row r="190" s="199" customFormat="1" ht="18.95" customHeight="1" spans="1:4">
      <c r="A190" s="204" t="s">
        <v>145</v>
      </c>
      <c r="B190" s="205">
        <v>0</v>
      </c>
      <c r="C190" s="205"/>
      <c r="D190" s="63" t="str">
        <f t="shared" si="2"/>
        <v/>
      </c>
    </row>
    <row r="191" s="199" customFormat="1" ht="18.95" customHeight="1" spans="1:4">
      <c r="A191" s="204" t="s">
        <v>378</v>
      </c>
      <c r="B191" s="205">
        <v>183</v>
      </c>
      <c r="C191" s="205"/>
      <c r="D191" s="63" t="str">
        <f t="shared" si="2"/>
        <v/>
      </c>
    </row>
    <row r="192" s="199" customFormat="1" ht="18.95" customHeight="1" spans="1:4">
      <c r="A192" s="204" t="s">
        <v>166</v>
      </c>
      <c r="B192" s="205">
        <v>0</v>
      </c>
      <c r="C192" s="205"/>
      <c r="D192" s="63" t="str">
        <f t="shared" si="2"/>
        <v/>
      </c>
    </row>
    <row r="193" s="199" customFormat="1" ht="18.95" customHeight="1" spans="1:4">
      <c r="A193" s="204" t="s">
        <v>380</v>
      </c>
      <c r="B193" s="205">
        <v>20</v>
      </c>
      <c r="C193" s="205"/>
      <c r="D193" s="63" t="str">
        <f t="shared" si="2"/>
        <v/>
      </c>
    </row>
    <row r="194" s="199" customFormat="1" ht="18.95" customHeight="1" spans="1:4">
      <c r="A194" s="206" t="s">
        <v>2546</v>
      </c>
      <c r="B194" s="205">
        <f>SUM(B195:B202)</f>
        <v>118</v>
      </c>
      <c r="C194" s="205">
        <f>SUM(C195:C202)</f>
        <v>104</v>
      </c>
      <c r="D194" s="63">
        <f t="shared" si="2"/>
        <v>-0.119</v>
      </c>
    </row>
    <row r="195" s="199" customFormat="1" ht="18.95" customHeight="1" spans="1:4">
      <c r="A195" s="204" t="s">
        <v>139</v>
      </c>
      <c r="B195" s="205">
        <v>89</v>
      </c>
      <c r="C195" s="205">
        <v>92</v>
      </c>
      <c r="D195" s="63">
        <f t="shared" si="2"/>
        <v>0.034</v>
      </c>
    </row>
    <row r="196" s="199" customFormat="1" ht="18.95" customHeight="1" spans="1:4">
      <c r="A196" s="204" t="s">
        <v>142</v>
      </c>
      <c r="B196" s="205">
        <v>11</v>
      </c>
      <c r="C196" s="205">
        <v>12</v>
      </c>
      <c r="D196" s="63">
        <f t="shared" si="2"/>
        <v>0.091</v>
      </c>
    </row>
    <row r="197" s="199" customFormat="1" ht="18.95" customHeight="1" spans="1:4">
      <c r="A197" s="204" t="s">
        <v>145</v>
      </c>
      <c r="B197" s="205">
        <v>0</v>
      </c>
      <c r="C197" s="205">
        <v>0</v>
      </c>
      <c r="D197" s="63" t="str">
        <f t="shared" si="2"/>
        <v/>
      </c>
    </row>
    <row r="198" s="199" customFormat="1" ht="18.95" customHeight="1" spans="1:4">
      <c r="A198" s="204" t="s">
        <v>385</v>
      </c>
      <c r="B198" s="205">
        <v>0</v>
      </c>
      <c r="C198" s="205">
        <v>0</v>
      </c>
      <c r="D198" s="63" t="str">
        <f t="shared" si="2"/>
        <v/>
      </c>
    </row>
    <row r="199" s="199" customFormat="1" ht="18.95" customHeight="1" spans="1:4">
      <c r="A199" s="204" t="s">
        <v>387</v>
      </c>
      <c r="B199" s="205">
        <v>0</v>
      </c>
      <c r="C199" s="205">
        <v>0</v>
      </c>
      <c r="D199" s="63" t="str">
        <f t="shared" si="2"/>
        <v/>
      </c>
    </row>
    <row r="200" s="199" customFormat="1" ht="18.95" customHeight="1" spans="1:4">
      <c r="A200" s="204" t="s">
        <v>389</v>
      </c>
      <c r="B200" s="205">
        <v>18</v>
      </c>
      <c r="C200" s="205"/>
      <c r="D200" s="63" t="str">
        <f t="shared" si="2"/>
        <v/>
      </c>
    </row>
    <row r="201" s="199" customFormat="1" ht="18.95" customHeight="1" spans="1:4">
      <c r="A201" s="204" t="s">
        <v>166</v>
      </c>
      <c r="B201" s="205">
        <v>0</v>
      </c>
      <c r="C201" s="205">
        <v>0</v>
      </c>
      <c r="D201" s="63" t="str">
        <f t="shared" si="2"/>
        <v/>
      </c>
    </row>
    <row r="202" s="199" customFormat="1" ht="18.95" customHeight="1" spans="1:4">
      <c r="A202" s="206" t="s">
        <v>2547</v>
      </c>
      <c r="B202" s="205">
        <v>0</v>
      </c>
      <c r="C202" s="205">
        <v>0</v>
      </c>
      <c r="D202" s="63" t="str">
        <f t="shared" si="2"/>
        <v/>
      </c>
    </row>
    <row r="203" s="199" customFormat="1" ht="18.95" customHeight="1" spans="1:4">
      <c r="A203" s="204" t="s">
        <v>394</v>
      </c>
      <c r="B203" s="205">
        <f>SUM(B204:B208)</f>
        <v>1886</v>
      </c>
      <c r="C203" s="205">
        <f>SUM(C204:C208)</f>
        <v>2110</v>
      </c>
      <c r="D203" s="63">
        <f t="shared" si="2"/>
        <v>0.119</v>
      </c>
    </row>
    <row r="204" s="199" customFormat="1" ht="18.95" customHeight="1" spans="1:4">
      <c r="A204" s="204" t="s">
        <v>139</v>
      </c>
      <c r="B204" s="205">
        <v>1539</v>
      </c>
      <c r="C204" s="205">
        <v>1585</v>
      </c>
      <c r="D204" s="63">
        <f t="shared" ref="D204:D294" si="3">IF(OR(VALUE(C204)=0,ISERROR(C204/B204-1)),"",ROUND(C204/B204-1,3))</f>
        <v>0.03</v>
      </c>
    </row>
    <row r="205" s="199" customFormat="1" ht="18.95" customHeight="1" spans="1:4">
      <c r="A205" s="204" t="s">
        <v>142</v>
      </c>
      <c r="B205" s="205">
        <v>69</v>
      </c>
      <c r="C205" s="205">
        <v>107</v>
      </c>
      <c r="D205" s="63">
        <f t="shared" si="3"/>
        <v>0.551</v>
      </c>
    </row>
    <row r="206" s="199" customFormat="1" ht="18.95" customHeight="1" spans="1:4">
      <c r="A206" s="204" t="s">
        <v>145</v>
      </c>
      <c r="B206" s="205">
        <v>0</v>
      </c>
      <c r="C206" s="205">
        <v>0</v>
      </c>
      <c r="D206" s="63" t="str">
        <f t="shared" si="3"/>
        <v/>
      </c>
    </row>
    <row r="207" s="199" customFormat="1" ht="18.95" customHeight="1" spans="1:4">
      <c r="A207" s="204" t="s">
        <v>396</v>
      </c>
      <c r="B207" s="205">
        <v>278</v>
      </c>
      <c r="C207" s="205">
        <v>418</v>
      </c>
      <c r="D207" s="63">
        <f t="shared" si="3"/>
        <v>0.504</v>
      </c>
    </row>
    <row r="208" s="199" customFormat="1" ht="18.95" customHeight="1" spans="1:4">
      <c r="A208" s="204" t="s">
        <v>398</v>
      </c>
      <c r="B208" s="205">
        <v>0</v>
      </c>
      <c r="C208" s="205">
        <v>0</v>
      </c>
      <c r="D208" s="63" t="str">
        <f t="shared" si="3"/>
        <v/>
      </c>
    </row>
    <row r="209" s="199" customFormat="1" ht="18.95" customHeight="1" spans="1:4">
      <c r="A209" s="204" t="s">
        <v>401</v>
      </c>
      <c r="B209" s="205">
        <f>SUM(B210:B215)</f>
        <v>1795</v>
      </c>
      <c r="C209" s="205">
        <f>SUM(C210:C215)</f>
        <v>1855</v>
      </c>
      <c r="D209" s="63">
        <f t="shared" si="3"/>
        <v>0.033</v>
      </c>
    </row>
    <row r="210" s="199" customFormat="1" ht="18.95" customHeight="1" spans="1:4">
      <c r="A210" s="204" t="s">
        <v>139</v>
      </c>
      <c r="B210" s="205">
        <v>1563</v>
      </c>
      <c r="C210" s="205">
        <v>1610</v>
      </c>
      <c r="D210" s="63">
        <f t="shared" si="3"/>
        <v>0.03</v>
      </c>
    </row>
    <row r="211" s="199" customFormat="1" ht="18.95" customHeight="1" spans="1:4">
      <c r="A211" s="204" t="s">
        <v>142</v>
      </c>
      <c r="B211" s="205">
        <v>198</v>
      </c>
      <c r="C211" s="205">
        <v>210</v>
      </c>
      <c r="D211" s="63">
        <f t="shared" si="3"/>
        <v>0.061</v>
      </c>
    </row>
    <row r="212" s="199" customFormat="1" ht="18.95" customHeight="1" spans="1:4">
      <c r="A212" s="204" t="s">
        <v>145</v>
      </c>
      <c r="B212" s="205">
        <v>0</v>
      </c>
      <c r="C212" s="205">
        <v>0</v>
      </c>
      <c r="D212" s="63" t="str">
        <f t="shared" si="3"/>
        <v/>
      </c>
    </row>
    <row r="213" s="199" customFormat="1" ht="18.95" customHeight="1" spans="1:4">
      <c r="A213" s="204" t="s">
        <v>177</v>
      </c>
      <c r="B213" s="205">
        <v>24</v>
      </c>
      <c r="C213" s="205">
        <v>25</v>
      </c>
      <c r="D213" s="63">
        <f t="shared" si="3"/>
        <v>0.042</v>
      </c>
    </row>
    <row r="214" s="199" customFormat="1" ht="18.95" customHeight="1" spans="1:4">
      <c r="A214" s="204" t="s">
        <v>166</v>
      </c>
      <c r="B214" s="205">
        <v>0</v>
      </c>
      <c r="C214" s="205">
        <v>0</v>
      </c>
      <c r="D214" s="63" t="str">
        <f t="shared" si="3"/>
        <v/>
      </c>
    </row>
    <row r="215" s="199" customFormat="1" ht="18.95" customHeight="1" spans="1:4">
      <c r="A215" s="204" t="s">
        <v>403</v>
      </c>
      <c r="B215" s="205">
        <v>10</v>
      </c>
      <c r="C215" s="205">
        <v>10</v>
      </c>
      <c r="D215" s="63">
        <f t="shared" si="3"/>
        <v>0</v>
      </c>
    </row>
    <row r="216" s="199" customFormat="1" ht="18.95" customHeight="1" spans="1:4">
      <c r="A216" s="204" t="s">
        <v>406</v>
      </c>
      <c r="B216" s="205">
        <f>SUM(B217:B224)</f>
        <v>7861</v>
      </c>
      <c r="C216" s="205">
        <f>SUM(C217:C224)</f>
        <v>8124</v>
      </c>
      <c r="D216" s="63">
        <f t="shared" si="3"/>
        <v>0.033</v>
      </c>
    </row>
    <row r="217" s="199" customFormat="1" ht="18.95" customHeight="1" spans="1:4">
      <c r="A217" s="204" t="s">
        <v>139</v>
      </c>
      <c r="B217" s="205">
        <v>5723</v>
      </c>
      <c r="C217" s="205">
        <v>5895</v>
      </c>
      <c r="D217" s="63">
        <f t="shared" si="3"/>
        <v>0.03</v>
      </c>
    </row>
    <row r="218" s="199" customFormat="1" ht="18.95" customHeight="1" spans="1:4">
      <c r="A218" s="204" t="s">
        <v>142</v>
      </c>
      <c r="B218" s="205">
        <v>1203</v>
      </c>
      <c r="C218" s="205">
        <v>1300</v>
      </c>
      <c r="D218" s="63">
        <f t="shared" si="3"/>
        <v>0.081</v>
      </c>
    </row>
    <row r="219" s="199" customFormat="1" ht="18.95" customHeight="1" spans="1:4">
      <c r="A219" s="204" t="s">
        <v>145</v>
      </c>
      <c r="B219" s="205">
        <v>0</v>
      </c>
      <c r="C219" s="205">
        <v>0</v>
      </c>
      <c r="D219" s="63" t="str">
        <f t="shared" si="3"/>
        <v/>
      </c>
    </row>
    <row r="220" s="199" customFormat="1" ht="18.95" customHeight="1" spans="1:4">
      <c r="A220" s="204" t="s">
        <v>408</v>
      </c>
      <c r="B220" s="205">
        <v>0</v>
      </c>
      <c r="C220" s="205">
        <v>0</v>
      </c>
      <c r="D220" s="63" t="str">
        <f t="shared" si="3"/>
        <v/>
      </c>
    </row>
    <row r="221" s="199" customFormat="1" ht="18.95" customHeight="1" spans="1:4">
      <c r="A221" s="206" t="s">
        <v>410</v>
      </c>
      <c r="B221" s="205">
        <v>0</v>
      </c>
      <c r="C221" s="205">
        <v>0</v>
      </c>
      <c r="D221" s="63" t="str">
        <f t="shared" si="3"/>
        <v/>
      </c>
    </row>
    <row r="222" s="199" customFormat="1" ht="18.95" customHeight="1" spans="1:4">
      <c r="A222" s="206" t="s">
        <v>2548</v>
      </c>
      <c r="B222" s="205"/>
      <c r="C222" s="205">
        <v>0</v>
      </c>
      <c r="D222" s="63" t="str">
        <f t="shared" si="3"/>
        <v/>
      </c>
    </row>
    <row r="223" s="199" customFormat="1" ht="18.95" customHeight="1" spans="1:4">
      <c r="A223" s="204" t="s">
        <v>166</v>
      </c>
      <c r="B223" s="205">
        <v>28</v>
      </c>
      <c r="C223" s="205">
        <v>29</v>
      </c>
      <c r="D223" s="63">
        <f t="shared" si="3"/>
        <v>0.036</v>
      </c>
    </row>
    <row r="224" s="199" customFormat="1" ht="18.95" customHeight="1" spans="1:4">
      <c r="A224" s="204" t="s">
        <v>412</v>
      </c>
      <c r="B224" s="205">
        <v>907</v>
      </c>
      <c r="C224" s="205">
        <v>900</v>
      </c>
      <c r="D224" s="63">
        <f t="shared" si="3"/>
        <v>-0.008</v>
      </c>
    </row>
    <row r="225" s="199" customFormat="1" ht="18.95" customHeight="1" spans="1:4">
      <c r="A225" s="204" t="s">
        <v>415</v>
      </c>
      <c r="B225" s="205">
        <f>SUM(B226:B231)</f>
        <v>28282</v>
      </c>
      <c r="C225" s="205">
        <f>SUM(C226:C231)</f>
        <v>29138</v>
      </c>
      <c r="D225" s="63">
        <f t="shared" si="3"/>
        <v>0.03</v>
      </c>
    </row>
    <row r="226" s="199" customFormat="1" ht="18.95" customHeight="1" spans="1:4">
      <c r="A226" s="204" t="s">
        <v>139</v>
      </c>
      <c r="B226" s="205">
        <v>23192</v>
      </c>
      <c r="C226" s="205">
        <v>23888</v>
      </c>
      <c r="D226" s="63">
        <f t="shared" si="3"/>
        <v>0.03</v>
      </c>
    </row>
    <row r="227" s="199" customFormat="1" ht="18.95" customHeight="1" spans="1:4">
      <c r="A227" s="204" t="s">
        <v>142</v>
      </c>
      <c r="B227" s="205">
        <v>4544</v>
      </c>
      <c r="C227" s="205">
        <v>4900</v>
      </c>
      <c r="D227" s="63">
        <f t="shared" si="3"/>
        <v>0.078</v>
      </c>
    </row>
    <row r="228" s="199" customFormat="1" ht="18.95" customHeight="1" spans="1:4">
      <c r="A228" s="204" t="s">
        <v>145</v>
      </c>
      <c r="B228" s="205">
        <v>0</v>
      </c>
      <c r="C228" s="205">
        <v>0</v>
      </c>
      <c r="D228" s="63" t="str">
        <f t="shared" si="3"/>
        <v/>
      </c>
    </row>
    <row r="229" s="199" customFormat="1" ht="18.95" customHeight="1" spans="1:4">
      <c r="A229" s="204" t="s">
        <v>417</v>
      </c>
      <c r="B229" s="205">
        <v>123</v>
      </c>
      <c r="C229" s="205">
        <v>150</v>
      </c>
      <c r="D229" s="63">
        <f t="shared" si="3"/>
        <v>0.22</v>
      </c>
    </row>
    <row r="230" s="199" customFormat="1" ht="18.95" customHeight="1" spans="1:4">
      <c r="A230" s="204" t="s">
        <v>166</v>
      </c>
      <c r="B230" s="205">
        <v>0</v>
      </c>
      <c r="C230" s="205">
        <v>0</v>
      </c>
      <c r="D230" s="63" t="str">
        <f t="shared" si="3"/>
        <v/>
      </c>
    </row>
    <row r="231" s="199" customFormat="1" ht="18.95" customHeight="1" spans="1:4">
      <c r="A231" s="204" t="s">
        <v>419</v>
      </c>
      <c r="B231" s="205">
        <v>423</v>
      </c>
      <c r="C231" s="205">
        <v>200</v>
      </c>
      <c r="D231" s="63">
        <f t="shared" si="3"/>
        <v>-0.527</v>
      </c>
    </row>
    <row r="232" s="199" customFormat="1" ht="18.95" customHeight="1" spans="1:4">
      <c r="A232" s="204" t="s">
        <v>422</v>
      </c>
      <c r="B232" s="205">
        <f>SUM(B233:B238)</f>
        <v>6212</v>
      </c>
      <c r="C232" s="205">
        <f>SUM(C233:C238)</f>
        <v>6592</v>
      </c>
      <c r="D232" s="63">
        <f t="shared" si="3"/>
        <v>0.061</v>
      </c>
    </row>
    <row r="233" s="199" customFormat="1" ht="18.95" customHeight="1" spans="1:4">
      <c r="A233" s="204" t="s">
        <v>139</v>
      </c>
      <c r="B233" s="205">
        <v>3417</v>
      </c>
      <c r="C233" s="205">
        <v>3520</v>
      </c>
      <c r="D233" s="63">
        <f t="shared" si="3"/>
        <v>0.03</v>
      </c>
    </row>
    <row r="234" s="199" customFormat="1" ht="18.95" customHeight="1" spans="1:4">
      <c r="A234" s="204" t="s">
        <v>142</v>
      </c>
      <c r="B234" s="205">
        <v>2351</v>
      </c>
      <c r="C234" s="205">
        <v>2600</v>
      </c>
      <c r="D234" s="63">
        <f t="shared" si="3"/>
        <v>0.106</v>
      </c>
    </row>
    <row r="235" s="199" customFormat="1" ht="18.95" customHeight="1" spans="1:4">
      <c r="A235" s="206" t="s">
        <v>145</v>
      </c>
      <c r="B235" s="205">
        <v>0</v>
      </c>
      <c r="C235" s="205">
        <v>0</v>
      </c>
      <c r="D235" s="63" t="str">
        <f t="shared" si="3"/>
        <v/>
      </c>
    </row>
    <row r="236" s="199" customFormat="1" ht="18.95" customHeight="1" spans="1:4">
      <c r="A236" s="206" t="s">
        <v>2549</v>
      </c>
      <c r="B236" s="205"/>
      <c r="C236" s="205">
        <v>10</v>
      </c>
      <c r="D236" s="63" t="str">
        <f t="shared" si="3"/>
        <v/>
      </c>
    </row>
    <row r="237" s="199" customFormat="1" ht="18.95" customHeight="1" spans="1:4">
      <c r="A237" s="204" t="s">
        <v>166</v>
      </c>
      <c r="B237" s="205">
        <v>2</v>
      </c>
      <c r="C237" s="205">
        <v>2</v>
      </c>
      <c r="D237" s="63">
        <f t="shared" si="3"/>
        <v>0</v>
      </c>
    </row>
    <row r="238" s="199" customFormat="1" ht="18.95" customHeight="1" spans="1:4">
      <c r="A238" s="204" t="s">
        <v>424</v>
      </c>
      <c r="B238" s="205">
        <v>442</v>
      </c>
      <c r="C238" s="205">
        <v>460</v>
      </c>
      <c r="D238" s="63">
        <f t="shared" si="3"/>
        <v>0.041</v>
      </c>
    </row>
    <row r="239" s="199" customFormat="1" ht="18.95" customHeight="1" spans="1:4">
      <c r="A239" s="204" t="s">
        <v>427</v>
      </c>
      <c r="B239" s="205">
        <f>SUM(B240:B244)</f>
        <v>3826</v>
      </c>
      <c r="C239" s="205">
        <f>SUM(C240:C244)</f>
        <v>4020</v>
      </c>
      <c r="D239" s="63">
        <f t="shared" si="3"/>
        <v>0.051</v>
      </c>
    </row>
    <row r="240" s="199" customFormat="1" ht="18.95" customHeight="1" spans="1:4">
      <c r="A240" s="204" t="s">
        <v>139</v>
      </c>
      <c r="B240" s="205">
        <v>2417</v>
      </c>
      <c r="C240" s="205">
        <v>2490</v>
      </c>
      <c r="D240" s="63">
        <f t="shared" si="3"/>
        <v>0.03</v>
      </c>
    </row>
    <row r="241" s="199" customFormat="1" ht="18.95" customHeight="1" spans="1:4">
      <c r="A241" s="204" t="s">
        <v>142</v>
      </c>
      <c r="B241" s="205">
        <v>1344</v>
      </c>
      <c r="C241" s="205">
        <v>1470</v>
      </c>
      <c r="D241" s="63">
        <f t="shared" si="3"/>
        <v>0.094</v>
      </c>
    </row>
    <row r="242" s="199" customFormat="1" ht="18.95" customHeight="1" spans="1:4">
      <c r="A242" s="204" t="s">
        <v>145</v>
      </c>
      <c r="B242" s="205">
        <v>0</v>
      </c>
      <c r="C242" s="205">
        <v>0</v>
      </c>
      <c r="D242" s="63" t="str">
        <f t="shared" si="3"/>
        <v/>
      </c>
    </row>
    <row r="243" s="199" customFormat="1" ht="18.95" customHeight="1" spans="1:4">
      <c r="A243" s="204" t="s">
        <v>166</v>
      </c>
      <c r="B243" s="205">
        <v>0</v>
      </c>
      <c r="C243" s="205">
        <v>0</v>
      </c>
      <c r="D243" s="63" t="str">
        <f t="shared" si="3"/>
        <v/>
      </c>
    </row>
    <row r="244" s="199" customFormat="1" ht="18.95" customHeight="1" spans="1:4">
      <c r="A244" s="204" t="s">
        <v>429</v>
      </c>
      <c r="B244" s="205">
        <v>65</v>
      </c>
      <c r="C244" s="205">
        <v>60</v>
      </c>
      <c r="D244" s="63">
        <f t="shared" si="3"/>
        <v>-0.077</v>
      </c>
    </row>
    <row r="245" s="199" customFormat="1" ht="18.95" customHeight="1" spans="1:4">
      <c r="A245" s="204" t="s">
        <v>432</v>
      </c>
      <c r="B245" s="205">
        <f>SUM(B246:B252)</f>
        <v>2228</v>
      </c>
      <c r="C245" s="205">
        <f>SUM(C246:C252)</f>
        <v>2845</v>
      </c>
      <c r="D245" s="63">
        <f t="shared" si="3"/>
        <v>0.277</v>
      </c>
    </row>
    <row r="246" s="199" customFormat="1" ht="18.95" customHeight="1" spans="1:4">
      <c r="A246" s="204" t="s">
        <v>139</v>
      </c>
      <c r="B246" s="205">
        <v>1542</v>
      </c>
      <c r="C246" s="205">
        <v>1790</v>
      </c>
      <c r="D246" s="63">
        <f t="shared" si="3"/>
        <v>0.161</v>
      </c>
    </row>
    <row r="247" s="199" customFormat="1" ht="18.95" customHeight="1" spans="1:4">
      <c r="A247" s="204" t="s">
        <v>142</v>
      </c>
      <c r="B247" s="205">
        <v>668</v>
      </c>
      <c r="C247" s="205">
        <v>720</v>
      </c>
      <c r="D247" s="63">
        <f t="shared" si="3"/>
        <v>0.078</v>
      </c>
    </row>
    <row r="248" s="199" customFormat="1" ht="18.95" customHeight="1" spans="1:4">
      <c r="A248" s="206" t="s">
        <v>145</v>
      </c>
      <c r="B248" s="205">
        <v>0</v>
      </c>
      <c r="C248" s="205">
        <v>0</v>
      </c>
      <c r="D248" s="63" t="str">
        <f t="shared" si="3"/>
        <v/>
      </c>
    </row>
    <row r="249" s="199" customFormat="1" ht="18.95" customHeight="1" spans="1:4">
      <c r="A249" s="206" t="s">
        <v>2550</v>
      </c>
      <c r="B249" s="205"/>
      <c r="C249" s="205">
        <v>290</v>
      </c>
      <c r="D249" s="63" t="str">
        <f t="shared" si="3"/>
        <v/>
      </c>
    </row>
    <row r="250" s="199" customFormat="1" ht="18.95" customHeight="1" spans="1:4">
      <c r="A250" s="206" t="s">
        <v>389</v>
      </c>
      <c r="B250" s="205"/>
      <c r="C250" s="205">
        <v>20</v>
      </c>
      <c r="D250" s="63" t="str">
        <f t="shared" si="3"/>
        <v/>
      </c>
    </row>
    <row r="251" s="199" customFormat="1" ht="18.95" customHeight="1" spans="1:4">
      <c r="A251" s="204" t="s">
        <v>166</v>
      </c>
      <c r="B251" s="205">
        <v>0</v>
      </c>
      <c r="C251" s="205">
        <v>0</v>
      </c>
      <c r="D251" s="63" t="str">
        <f t="shared" si="3"/>
        <v/>
      </c>
    </row>
    <row r="252" s="199" customFormat="1" ht="18.95" customHeight="1" spans="1:4">
      <c r="A252" s="204" t="s">
        <v>434</v>
      </c>
      <c r="B252" s="205">
        <v>18</v>
      </c>
      <c r="C252" s="205">
        <v>25</v>
      </c>
      <c r="D252" s="63">
        <f t="shared" si="3"/>
        <v>0.389</v>
      </c>
    </row>
    <row r="253" s="199" customFormat="1" ht="18.95" customHeight="1" spans="1:4">
      <c r="A253" s="204" t="s">
        <v>437</v>
      </c>
      <c r="B253" s="205">
        <f>SUM(B254:B258)</f>
        <v>255</v>
      </c>
      <c r="C253" s="205">
        <f>SUM(C254:C258)</f>
        <v>263</v>
      </c>
      <c r="D253" s="63">
        <f t="shared" si="3"/>
        <v>0.031</v>
      </c>
    </row>
    <row r="254" s="199" customFormat="1" ht="18.95" customHeight="1" spans="1:4">
      <c r="A254" s="204" t="s">
        <v>139</v>
      </c>
      <c r="B254" s="205">
        <v>212</v>
      </c>
      <c r="C254" s="205">
        <v>218</v>
      </c>
      <c r="D254" s="63">
        <f t="shared" si="3"/>
        <v>0.028</v>
      </c>
    </row>
    <row r="255" s="199" customFormat="1" ht="18.95" customHeight="1" spans="1:4">
      <c r="A255" s="204" t="s">
        <v>142</v>
      </c>
      <c r="B255" s="205">
        <v>43</v>
      </c>
      <c r="C255" s="205">
        <v>45</v>
      </c>
      <c r="D255" s="63">
        <f t="shared" si="3"/>
        <v>0.047</v>
      </c>
    </row>
    <row r="256" s="199" customFormat="1" ht="18.95" customHeight="1" spans="1:4">
      <c r="A256" s="204" t="s">
        <v>145</v>
      </c>
      <c r="B256" s="205">
        <v>0</v>
      </c>
      <c r="C256" s="205">
        <v>0</v>
      </c>
      <c r="D256" s="63" t="str">
        <f t="shared" si="3"/>
        <v/>
      </c>
    </row>
    <row r="257" s="199" customFormat="1" ht="18.95" customHeight="1" spans="1:4">
      <c r="A257" s="204" t="s">
        <v>166</v>
      </c>
      <c r="B257" s="205">
        <v>0</v>
      </c>
      <c r="C257" s="205">
        <v>0</v>
      </c>
      <c r="D257" s="63" t="str">
        <f t="shared" si="3"/>
        <v/>
      </c>
    </row>
    <row r="258" s="199" customFormat="1" ht="18.95" customHeight="1" spans="1:4">
      <c r="A258" s="204" t="s">
        <v>439</v>
      </c>
      <c r="B258" s="205">
        <v>0</v>
      </c>
      <c r="C258" s="205">
        <v>0</v>
      </c>
      <c r="D258" s="63" t="str">
        <f t="shared" si="3"/>
        <v/>
      </c>
    </row>
    <row r="259" s="199" customFormat="1" ht="18.95" customHeight="1" spans="1:4">
      <c r="A259" s="206" t="s">
        <v>442</v>
      </c>
      <c r="B259" s="205">
        <f>SUM(B260:B264)</f>
        <v>1751</v>
      </c>
      <c r="C259" s="205">
        <f>SUM(C260:C264)</f>
        <v>1852</v>
      </c>
      <c r="D259" s="63">
        <f t="shared" si="3"/>
        <v>0.058</v>
      </c>
    </row>
    <row r="260" s="199" customFormat="1" ht="18.95" customHeight="1" spans="1:4">
      <c r="A260" s="206" t="s">
        <v>139</v>
      </c>
      <c r="B260" s="205">
        <v>1451</v>
      </c>
      <c r="C260" s="205">
        <v>1526</v>
      </c>
      <c r="D260" s="63">
        <f t="shared" si="3"/>
        <v>0.052</v>
      </c>
    </row>
    <row r="261" s="199" customFormat="1" ht="18.95" customHeight="1" spans="1:4">
      <c r="A261" s="204" t="s">
        <v>142</v>
      </c>
      <c r="B261" s="205">
        <v>278</v>
      </c>
      <c r="C261" s="205">
        <v>290</v>
      </c>
      <c r="D261" s="63">
        <f t="shared" si="3"/>
        <v>0.043</v>
      </c>
    </row>
    <row r="262" s="199" customFormat="1" ht="18.95" customHeight="1" spans="1:4">
      <c r="A262" s="204" t="s">
        <v>145</v>
      </c>
      <c r="B262" s="205">
        <v>0</v>
      </c>
      <c r="C262" s="205">
        <v>0</v>
      </c>
      <c r="D262" s="63" t="str">
        <f t="shared" si="3"/>
        <v/>
      </c>
    </row>
    <row r="263" s="199" customFormat="1" ht="18.95" customHeight="1" spans="1:4">
      <c r="A263" s="204" t="s">
        <v>166</v>
      </c>
      <c r="B263" s="205">
        <v>0</v>
      </c>
      <c r="C263" s="205">
        <v>0</v>
      </c>
      <c r="D263" s="63" t="str">
        <f t="shared" si="3"/>
        <v/>
      </c>
    </row>
    <row r="264" s="199" customFormat="1" ht="18.95" customHeight="1" spans="1:4">
      <c r="A264" s="204" t="s">
        <v>443</v>
      </c>
      <c r="B264" s="205">
        <v>22</v>
      </c>
      <c r="C264" s="205">
        <v>36</v>
      </c>
      <c r="D264" s="63">
        <f t="shared" si="3"/>
        <v>0.636</v>
      </c>
    </row>
    <row r="265" s="199" customFormat="1" ht="18.95" customHeight="1" spans="1:4">
      <c r="A265" s="206" t="s">
        <v>2551</v>
      </c>
      <c r="B265" s="205">
        <f>SUM(B266:B270)</f>
        <v>0</v>
      </c>
      <c r="C265" s="205">
        <f>SUM(C266:C270)</f>
        <v>0</v>
      </c>
      <c r="D265" s="63" t="str">
        <f t="shared" si="3"/>
        <v/>
      </c>
    </row>
    <row r="266" s="199" customFormat="1" ht="18.95" customHeight="1" spans="1:4">
      <c r="A266" s="206" t="s">
        <v>139</v>
      </c>
      <c r="B266" s="205"/>
      <c r="C266" s="205"/>
      <c r="D266" s="63" t="str">
        <f t="shared" si="3"/>
        <v/>
      </c>
    </row>
    <row r="267" s="199" customFormat="1" ht="18.95" customHeight="1" spans="1:4">
      <c r="A267" s="206" t="s">
        <v>142</v>
      </c>
      <c r="B267" s="205"/>
      <c r="C267" s="205"/>
      <c r="D267" s="63" t="str">
        <f t="shared" si="3"/>
        <v/>
      </c>
    </row>
    <row r="268" s="199" customFormat="1" ht="18.95" customHeight="1" spans="1:4">
      <c r="A268" s="206" t="s">
        <v>145</v>
      </c>
      <c r="B268" s="205"/>
      <c r="C268" s="205"/>
      <c r="D268" s="63" t="str">
        <f t="shared" si="3"/>
        <v/>
      </c>
    </row>
    <row r="269" s="199" customFormat="1" ht="18.95" customHeight="1" spans="1:4">
      <c r="A269" s="206" t="s">
        <v>166</v>
      </c>
      <c r="B269" s="205"/>
      <c r="C269" s="205"/>
      <c r="D269" s="63" t="str">
        <f t="shared" si="3"/>
        <v/>
      </c>
    </row>
    <row r="270" s="199" customFormat="1" ht="18.95" customHeight="1" spans="1:4">
      <c r="A270" s="206" t="s">
        <v>2552</v>
      </c>
      <c r="B270" s="205"/>
      <c r="C270" s="205"/>
      <c r="D270" s="63" t="str">
        <f t="shared" si="3"/>
        <v/>
      </c>
    </row>
    <row r="271" s="199" customFormat="1" ht="18.95" customHeight="1" spans="1:4">
      <c r="A271" s="206" t="s">
        <v>2553</v>
      </c>
      <c r="B271" s="205">
        <f>SUM(B272:B287)</f>
        <v>0</v>
      </c>
      <c r="C271" s="205">
        <f>SUM(C272:C287)</f>
        <v>19298</v>
      </c>
      <c r="D271" s="63" t="str">
        <f t="shared" si="3"/>
        <v/>
      </c>
    </row>
    <row r="272" s="199" customFormat="1" ht="18.95" customHeight="1" spans="1:4">
      <c r="A272" s="206" t="s">
        <v>139</v>
      </c>
      <c r="B272" s="205"/>
      <c r="C272" s="205">
        <v>16295</v>
      </c>
      <c r="D272" s="63" t="str">
        <f t="shared" si="3"/>
        <v/>
      </c>
    </row>
    <row r="273" s="199" customFormat="1" ht="18.95" customHeight="1" spans="1:4">
      <c r="A273" s="206" t="s">
        <v>142</v>
      </c>
      <c r="B273" s="205"/>
      <c r="C273" s="205">
        <v>735</v>
      </c>
      <c r="D273" s="63" t="str">
        <f t="shared" si="3"/>
        <v/>
      </c>
    </row>
    <row r="274" s="199" customFormat="1" ht="18.95" customHeight="1" spans="1:4">
      <c r="A274" s="206" t="s">
        <v>145</v>
      </c>
      <c r="B274" s="205"/>
      <c r="C274" s="205"/>
      <c r="D274" s="63" t="str">
        <f t="shared" si="3"/>
        <v/>
      </c>
    </row>
    <row r="275" s="199" customFormat="1" ht="18.95" customHeight="1" spans="1:4">
      <c r="A275" s="206" t="s">
        <v>2554</v>
      </c>
      <c r="B275" s="205"/>
      <c r="C275" s="205">
        <v>1235</v>
      </c>
      <c r="D275" s="63" t="str">
        <f t="shared" si="3"/>
        <v/>
      </c>
    </row>
    <row r="276" s="199" customFormat="1" ht="18.95" customHeight="1" spans="1:4">
      <c r="A276" s="206" t="s">
        <v>2555</v>
      </c>
      <c r="B276" s="205"/>
      <c r="C276" s="205">
        <v>65</v>
      </c>
      <c r="D276" s="63" t="str">
        <f t="shared" si="3"/>
        <v/>
      </c>
    </row>
    <row r="277" s="199" customFormat="1" ht="18.95" customHeight="1" spans="1:4">
      <c r="A277" s="206" t="s">
        <v>347</v>
      </c>
      <c r="B277" s="205"/>
      <c r="C277" s="205">
        <v>38</v>
      </c>
      <c r="D277" s="63" t="str">
        <f t="shared" si="3"/>
        <v/>
      </c>
    </row>
    <row r="278" s="199" customFormat="1" ht="18.95" customHeight="1" spans="1:4">
      <c r="A278" s="206" t="s">
        <v>2556</v>
      </c>
      <c r="B278" s="205"/>
      <c r="C278" s="205"/>
      <c r="D278" s="63" t="str">
        <f t="shared" si="3"/>
        <v/>
      </c>
    </row>
    <row r="279" s="199" customFormat="1" ht="18.95" customHeight="1" spans="1:4">
      <c r="A279" s="206" t="s">
        <v>235</v>
      </c>
      <c r="B279" s="205"/>
      <c r="C279" s="205"/>
      <c r="D279" s="63" t="str">
        <f t="shared" si="3"/>
        <v/>
      </c>
    </row>
    <row r="280" s="199" customFormat="1" ht="18.95" customHeight="1" spans="1:4">
      <c r="A280" s="206" t="s">
        <v>2557</v>
      </c>
      <c r="B280" s="205"/>
      <c r="C280" s="205"/>
      <c r="D280" s="63" t="str">
        <f t="shared" si="3"/>
        <v/>
      </c>
    </row>
    <row r="281" s="199" customFormat="1" ht="18.95" customHeight="1" spans="1:4">
      <c r="A281" s="206" t="s">
        <v>362</v>
      </c>
      <c r="B281" s="205"/>
      <c r="C281" s="205"/>
      <c r="D281" s="63" t="str">
        <f t="shared" si="3"/>
        <v/>
      </c>
    </row>
    <row r="282" s="199" customFormat="1" ht="18.95" customHeight="1" spans="1:4">
      <c r="A282" s="206" t="s">
        <v>364</v>
      </c>
      <c r="B282" s="205"/>
      <c r="C282" s="205"/>
      <c r="D282" s="63" t="str">
        <f t="shared" si="3"/>
        <v/>
      </c>
    </row>
    <row r="283" s="199" customFormat="1" ht="18.95" customHeight="1" spans="1:4">
      <c r="A283" s="206" t="s">
        <v>1234</v>
      </c>
      <c r="B283" s="205"/>
      <c r="C283" s="205">
        <v>50</v>
      </c>
      <c r="D283" s="63" t="str">
        <f t="shared" si="3"/>
        <v/>
      </c>
    </row>
    <row r="284" s="199" customFormat="1" ht="18.95" customHeight="1" spans="1:4">
      <c r="A284" s="206" t="s">
        <v>1238</v>
      </c>
      <c r="B284" s="205"/>
      <c r="C284" s="205">
        <v>0</v>
      </c>
      <c r="D284" s="63" t="str">
        <f t="shared" si="3"/>
        <v/>
      </c>
    </row>
    <row r="285" s="199" customFormat="1" ht="18.95" customHeight="1" spans="1:4">
      <c r="A285" s="206" t="s">
        <v>1236</v>
      </c>
      <c r="B285" s="205"/>
      <c r="C285" s="205">
        <v>0</v>
      </c>
      <c r="D285" s="63" t="str">
        <f t="shared" si="3"/>
        <v/>
      </c>
    </row>
    <row r="286" s="199" customFormat="1" ht="18.95" customHeight="1" spans="1:4">
      <c r="A286" s="206" t="s">
        <v>166</v>
      </c>
      <c r="B286" s="205"/>
      <c r="C286" s="205">
        <v>352</v>
      </c>
      <c r="D286" s="63" t="str">
        <f t="shared" si="3"/>
        <v/>
      </c>
    </row>
    <row r="287" s="199" customFormat="1" ht="18.95" customHeight="1" spans="1:4">
      <c r="A287" s="206" t="s">
        <v>2558</v>
      </c>
      <c r="B287" s="205"/>
      <c r="C287" s="205">
        <v>528</v>
      </c>
      <c r="D287" s="63" t="str">
        <f t="shared" si="3"/>
        <v/>
      </c>
    </row>
    <row r="288" s="199" customFormat="1" ht="18.95" customHeight="1" spans="1:4">
      <c r="A288" s="204" t="s">
        <v>445</v>
      </c>
      <c r="B288" s="205">
        <f>SUM(B289:B290)</f>
        <v>109970</v>
      </c>
      <c r="C288" s="205">
        <f>SUM(C289:C290)</f>
        <v>0</v>
      </c>
      <c r="D288" s="63" t="str">
        <f t="shared" si="3"/>
        <v/>
      </c>
    </row>
    <row r="289" s="199" customFormat="1" ht="18.95" customHeight="1" spans="1:4">
      <c r="A289" s="204" t="s">
        <v>447</v>
      </c>
      <c r="B289" s="205">
        <v>0</v>
      </c>
      <c r="C289" s="205"/>
      <c r="D289" s="63" t="str">
        <f t="shared" si="3"/>
        <v/>
      </c>
    </row>
    <row r="290" s="199" customFormat="1" ht="18.95" customHeight="1" spans="1:4">
      <c r="A290" s="204" t="s">
        <v>448</v>
      </c>
      <c r="B290" s="205">
        <v>109970</v>
      </c>
      <c r="C290" s="205"/>
      <c r="D290" s="63" t="str">
        <f t="shared" si="3"/>
        <v/>
      </c>
    </row>
    <row r="291" s="215" customFormat="1" ht="18.95" customHeight="1" spans="1:4">
      <c r="A291" s="202" t="s">
        <v>451</v>
      </c>
      <c r="B291" s="203">
        <f>SUM(B292:B293)</f>
        <v>0</v>
      </c>
      <c r="C291" s="203">
        <f>SUM(C292:C293)</f>
        <v>0</v>
      </c>
      <c r="D291" s="140" t="str">
        <f t="shared" si="3"/>
        <v/>
      </c>
    </row>
    <row r="292" s="199" customFormat="1" ht="18.95" customHeight="1" spans="1:4">
      <c r="A292" s="204" t="s">
        <v>453</v>
      </c>
      <c r="B292" s="205">
        <v>0</v>
      </c>
      <c r="C292" s="205">
        <v>0</v>
      </c>
      <c r="D292" s="63" t="str">
        <f t="shared" si="3"/>
        <v/>
      </c>
    </row>
    <row r="293" s="199" customFormat="1" ht="18.95" customHeight="1" spans="1:4">
      <c r="A293" s="204" t="s">
        <v>455</v>
      </c>
      <c r="B293" s="205">
        <v>0</v>
      </c>
      <c r="C293" s="205">
        <v>0</v>
      </c>
      <c r="D293" s="63" t="str">
        <f t="shared" si="3"/>
        <v/>
      </c>
    </row>
    <row r="294" s="215" customFormat="1" ht="18.95" customHeight="1" spans="1:4">
      <c r="A294" s="202" t="s">
        <v>458</v>
      </c>
      <c r="B294" s="203">
        <f>B295+B305</f>
        <v>2006</v>
      </c>
      <c r="C294" s="203">
        <f>C295+C305</f>
        <v>2115</v>
      </c>
      <c r="D294" s="140">
        <f t="shared" si="3"/>
        <v>0.054</v>
      </c>
    </row>
    <row r="295" s="199" customFormat="1" ht="18.95" customHeight="1" spans="1:4">
      <c r="A295" s="204" t="s">
        <v>460</v>
      </c>
      <c r="B295" s="205">
        <f>SUM(B296:B304)</f>
        <v>1702</v>
      </c>
      <c r="C295" s="205">
        <f>SUM(C296:C304)</f>
        <v>1805</v>
      </c>
      <c r="D295" s="63">
        <f t="shared" ref="D295:D362" si="4">IF(OR(VALUE(C295)=0,ISERROR(C295/B295-1)),"",ROUND(C295/B295-1,3))</f>
        <v>0.061</v>
      </c>
    </row>
    <row r="296" s="199" customFormat="1" ht="18.95" customHeight="1" spans="1:4">
      <c r="A296" s="204" t="s">
        <v>462</v>
      </c>
      <c r="B296" s="205">
        <v>202</v>
      </c>
      <c r="C296" s="205">
        <v>230</v>
      </c>
      <c r="D296" s="63">
        <f t="shared" si="4"/>
        <v>0.139</v>
      </c>
    </row>
    <row r="297" s="199" customFormat="1" ht="18.95" customHeight="1" spans="1:4">
      <c r="A297" s="204" t="s">
        <v>464</v>
      </c>
      <c r="B297" s="205">
        <v>0</v>
      </c>
      <c r="C297" s="205">
        <v>0</v>
      </c>
      <c r="D297" s="63" t="str">
        <f t="shared" si="4"/>
        <v/>
      </c>
    </row>
    <row r="298" s="199" customFormat="1" ht="18.95" customHeight="1" spans="1:4">
      <c r="A298" s="204" t="s">
        <v>466</v>
      </c>
      <c r="B298" s="205">
        <v>260</v>
      </c>
      <c r="C298" s="205">
        <v>300</v>
      </c>
      <c r="D298" s="63">
        <f t="shared" si="4"/>
        <v>0.154</v>
      </c>
    </row>
    <row r="299" s="199" customFormat="1" ht="18.95" customHeight="1" spans="1:4">
      <c r="A299" s="204" t="s">
        <v>468</v>
      </c>
      <c r="B299" s="205">
        <v>0</v>
      </c>
      <c r="C299" s="205">
        <v>0</v>
      </c>
      <c r="D299" s="63" t="str">
        <f t="shared" si="4"/>
        <v/>
      </c>
    </row>
    <row r="300" s="199" customFormat="1" ht="18.95" customHeight="1" spans="1:4">
      <c r="A300" s="204" t="s">
        <v>470</v>
      </c>
      <c r="B300" s="205">
        <v>10</v>
      </c>
      <c r="C300" s="205">
        <v>15</v>
      </c>
      <c r="D300" s="63">
        <f t="shared" si="4"/>
        <v>0.5</v>
      </c>
    </row>
    <row r="301" s="199" customFormat="1" ht="18.95" customHeight="1" spans="1:4">
      <c r="A301" s="204" t="s">
        <v>472</v>
      </c>
      <c r="B301" s="205">
        <v>329</v>
      </c>
      <c r="C301" s="205">
        <v>350</v>
      </c>
      <c r="D301" s="63">
        <f t="shared" si="4"/>
        <v>0.064</v>
      </c>
    </row>
    <row r="302" s="199" customFormat="1" ht="18.95" customHeight="1" spans="1:4">
      <c r="A302" s="204" t="s">
        <v>474</v>
      </c>
      <c r="B302" s="205">
        <v>901</v>
      </c>
      <c r="C302" s="205">
        <v>910</v>
      </c>
      <c r="D302" s="63">
        <f t="shared" si="4"/>
        <v>0.01</v>
      </c>
    </row>
    <row r="303" s="199" customFormat="1" ht="18.95" customHeight="1" spans="1:4">
      <c r="A303" s="206" t="s">
        <v>2559</v>
      </c>
      <c r="B303" s="205">
        <v>0</v>
      </c>
      <c r="C303" s="205">
        <v>0</v>
      </c>
      <c r="D303" s="63" t="str">
        <f t="shared" si="4"/>
        <v/>
      </c>
    </row>
    <row r="304" s="199" customFormat="1" ht="18.95" customHeight="1" spans="1:4">
      <c r="A304" s="204" t="s">
        <v>476</v>
      </c>
      <c r="B304" s="205">
        <v>0</v>
      </c>
      <c r="C304" s="205"/>
      <c r="D304" s="63" t="str">
        <f t="shared" si="4"/>
        <v/>
      </c>
    </row>
    <row r="305" s="199" customFormat="1" ht="18.95" customHeight="1" spans="1:4">
      <c r="A305" s="204" t="s">
        <v>478</v>
      </c>
      <c r="B305" s="205">
        <v>304</v>
      </c>
      <c r="C305" s="205">
        <v>310</v>
      </c>
      <c r="D305" s="63">
        <f t="shared" si="4"/>
        <v>0.02</v>
      </c>
    </row>
    <row r="306" s="215" customFormat="1" ht="18.95" customHeight="1" spans="1:4">
      <c r="A306" s="202" t="s">
        <v>481</v>
      </c>
      <c r="B306" s="203" t="e">
        <f>SUMIFS(B$307:B$423,#REF!,"&lt;&gt;")</f>
        <v>#REF!</v>
      </c>
      <c r="C306" s="203" t="e">
        <f>SUMIFS(C$307:C$425,#REF!,"&lt;&gt;")</f>
        <v>#REF!</v>
      </c>
      <c r="D306" s="140" t="e">
        <f t="shared" si="4"/>
        <v>#REF!</v>
      </c>
    </row>
    <row r="307" s="199" customFormat="1" ht="18.95" customHeight="1" spans="1:4">
      <c r="A307" s="206" t="s">
        <v>2560</v>
      </c>
      <c r="B307" s="205">
        <f>SUM(B308:B316)</f>
        <v>5524</v>
      </c>
      <c r="C307" s="205">
        <f>SUM(C308:C316)</f>
        <v>385</v>
      </c>
      <c r="D307" s="63">
        <f t="shared" si="4"/>
        <v>-0.93</v>
      </c>
    </row>
    <row r="308" s="199" customFormat="1" ht="18.95" customHeight="1" spans="1:4">
      <c r="A308" s="206" t="s">
        <v>2561</v>
      </c>
      <c r="B308" s="205">
        <v>351</v>
      </c>
      <c r="C308" s="205">
        <v>370</v>
      </c>
      <c r="D308" s="63">
        <f t="shared" si="4"/>
        <v>0.054</v>
      </c>
    </row>
    <row r="309" s="199" customFormat="1" ht="18.95" customHeight="1" spans="1:4">
      <c r="A309" s="204" t="s">
        <v>487</v>
      </c>
      <c r="B309" s="205">
        <v>0</v>
      </c>
      <c r="C309" s="205">
        <v>0</v>
      </c>
      <c r="D309" s="63" t="str">
        <f t="shared" si="4"/>
        <v/>
      </c>
    </row>
    <row r="310" s="199" customFormat="1" ht="18.95" customHeight="1" spans="1:4">
      <c r="A310" s="204" t="s">
        <v>489</v>
      </c>
      <c r="B310" s="205">
        <v>5150</v>
      </c>
      <c r="C310" s="205"/>
      <c r="D310" s="63" t="str">
        <f t="shared" si="4"/>
        <v/>
      </c>
    </row>
    <row r="311" s="199" customFormat="1" ht="18.95" customHeight="1" spans="1:4">
      <c r="A311" s="204" t="s">
        <v>491</v>
      </c>
      <c r="B311" s="205">
        <v>8</v>
      </c>
      <c r="C311" s="205"/>
      <c r="D311" s="63" t="str">
        <f t="shared" si="4"/>
        <v/>
      </c>
    </row>
    <row r="312" s="199" customFormat="1" ht="18.95" customHeight="1" spans="1:4">
      <c r="A312" s="204" t="s">
        <v>493</v>
      </c>
      <c r="B312" s="205">
        <v>0</v>
      </c>
      <c r="C312" s="205">
        <v>0</v>
      </c>
      <c r="D312" s="63" t="str">
        <f t="shared" si="4"/>
        <v/>
      </c>
    </row>
    <row r="313" s="199" customFormat="1" ht="18.95" customHeight="1" spans="1:4">
      <c r="A313" s="204" t="s">
        <v>495</v>
      </c>
      <c r="B313" s="205">
        <v>0</v>
      </c>
      <c r="C313" s="205">
        <v>0</v>
      </c>
      <c r="D313" s="63" t="str">
        <f t="shared" si="4"/>
        <v/>
      </c>
    </row>
    <row r="314" s="199" customFormat="1" ht="18.95" customHeight="1" spans="1:4">
      <c r="A314" s="204" t="s">
        <v>497</v>
      </c>
      <c r="B314" s="205">
        <v>0</v>
      </c>
      <c r="C314" s="205">
        <v>0</v>
      </c>
      <c r="D314" s="63" t="str">
        <f t="shared" si="4"/>
        <v/>
      </c>
    </row>
    <row r="315" s="199" customFormat="1" ht="18.95" customHeight="1" spans="1:4">
      <c r="A315" s="204" t="s">
        <v>499</v>
      </c>
      <c r="B315" s="205">
        <v>0</v>
      </c>
      <c r="C315" s="205">
        <v>0</v>
      </c>
      <c r="D315" s="63" t="str">
        <f t="shared" si="4"/>
        <v/>
      </c>
    </row>
    <row r="316" s="199" customFormat="1" ht="18.95" customHeight="1" spans="1:4">
      <c r="A316" s="206" t="s">
        <v>2562</v>
      </c>
      <c r="B316" s="205">
        <v>15</v>
      </c>
      <c r="C316" s="205">
        <v>15</v>
      </c>
      <c r="D316" s="63">
        <f t="shared" si="4"/>
        <v>0</v>
      </c>
    </row>
    <row r="317" s="199" customFormat="1" ht="18.95" customHeight="1" spans="1:4">
      <c r="A317" s="204" t="s">
        <v>503</v>
      </c>
      <c r="B317" s="205">
        <f>SUM(B318:B340)</f>
        <v>87946</v>
      </c>
      <c r="C317" s="205">
        <f>SUM(C318:C340)</f>
        <v>94844</v>
      </c>
      <c r="D317" s="63">
        <f t="shared" si="4"/>
        <v>0.078</v>
      </c>
    </row>
    <row r="318" s="199" customFormat="1" ht="18.95" customHeight="1" spans="1:4">
      <c r="A318" s="204" t="s">
        <v>139</v>
      </c>
      <c r="B318" s="205">
        <v>63172</v>
      </c>
      <c r="C318" s="205">
        <v>65067</v>
      </c>
      <c r="D318" s="63">
        <f t="shared" si="4"/>
        <v>0.03</v>
      </c>
    </row>
    <row r="319" s="199" customFormat="1" ht="18.95" customHeight="1" spans="1:4">
      <c r="A319" s="204" t="s">
        <v>142</v>
      </c>
      <c r="B319" s="205">
        <v>5931</v>
      </c>
      <c r="C319" s="205">
        <v>6500</v>
      </c>
      <c r="D319" s="63">
        <f t="shared" si="4"/>
        <v>0.096</v>
      </c>
    </row>
    <row r="320" s="199" customFormat="1" ht="18.95" customHeight="1" spans="1:4">
      <c r="A320" s="204" t="s">
        <v>145</v>
      </c>
      <c r="B320" s="205">
        <v>0</v>
      </c>
      <c r="C320" s="205"/>
      <c r="D320" s="63" t="str">
        <f t="shared" si="4"/>
        <v/>
      </c>
    </row>
    <row r="321" s="199" customFormat="1" ht="18.95" customHeight="1" spans="1:4">
      <c r="A321" s="204" t="s">
        <v>505</v>
      </c>
      <c r="B321" s="205">
        <v>2852</v>
      </c>
      <c r="C321" s="205"/>
      <c r="D321" s="63" t="str">
        <f t="shared" si="4"/>
        <v/>
      </c>
    </row>
    <row r="322" s="199" customFormat="1" ht="18.95" customHeight="1" spans="1:4">
      <c r="A322" s="204" t="s">
        <v>507</v>
      </c>
      <c r="B322" s="205">
        <v>841</v>
      </c>
      <c r="C322" s="205"/>
      <c r="D322" s="63" t="str">
        <f t="shared" si="4"/>
        <v/>
      </c>
    </row>
    <row r="323" s="199" customFormat="1" ht="18.95" customHeight="1" spans="1:4">
      <c r="A323" s="204" t="s">
        <v>509</v>
      </c>
      <c r="B323" s="205">
        <v>988</v>
      </c>
      <c r="C323" s="205"/>
      <c r="D323" s="63" t="str">
        <f t="shared" si="4"/>
        <v/>
      </c>
    </row>
    <row r="324" s="199" customFormat="1" ht="18.95" customHeight="1" spans="1:4">
      <c r="A324" s="204" t="s">
        <v>511</v>
      </c>
      <c r="B324" s="205">
        <v>138</v>
      </c>
      <c r="C324" s="205"/>
      <c r="D324" s="63" t="str">
        <f t="shared" si="4"/>
        <v/>
      </c>
    </row>
    <row r="325" s="199" customFormat="1" ht="18.95" customHeight="1" spans="1:4">
      <c r="A325" s="204" t="s">
        <v>513</v>
      </c>
      <c r="B325" s="205">
        <v>131</v>
      </c>
      <c r="C325" s="205"/>
      <c r="D325" s="63" t="str">
        <f t="shared" si="4"/>
        <v/>
      </c>
    </row>
    <row r="326" s="199" customFormat="1" ht="18.95" customHeight="1" spans="1:4">
      <c r="A326" s="204" t="s">
        <v>515</v>
      </c>
      <c r="B326" s="205">
        <v>55</v>
      </c>
      <c r="C326" s="205"/>
      <c r="D326" s="63" t="str">
        <f t="shared" si="4"/>
        <v/>
      </c>
    </row>
    <row r="327" s="199" customFormat="1" ht="18.95" customHeight="1" spans="1:4">
      <c r="A327" s="204" t="s">
        <v>517</v>
      </c>
      <c r="B327" s="205">
        <v>5</v>
      </c>
      <c r="C327" s="205"/>
      <c r="D327" s="63" t="str">
        <f t="shared" si="4"/>
        <v/>
      </c>
    </row>
    <row r="328" s="199" customFormat="1" ht="18.95" customHeight="1" spans="1:4">
      <c r="A328" s="204" t="s">
        <v>519</v>
      </c>
      <c r="B328" s="205">
        <v>2311</v>
      </c>
      <c r="C328" s="205"/>
      <c r="D328" s="63" t="str">
        <f t="shared" si="4"/>
        <v/>
      </c>
    </row>
    <row r="329" s="199" customFormat="1" ht="18.95" customHeight="1" spans="1:4">
      <c r="A329" s="204" t="s">
        <v>521</v>
      </c>
      <c r="B329" s="205">
        <v>3770</v>
      </c>
      <c r="C329" s="205"/>
      <c r="D329" s="63" t="str">
        <f t="shared" si="4"/>
        <v/>
      </c>
    </row>
    <row r="330" s="199" customFormat="1" ht="18.95" customHeight="1" spans="1:4">
      <c r="A330" s="204" t="s">
        <v>523</v>
      </c>
      <c r="B330" s="205">
        <v>156</v>
      </c>
      <c r="C330" s="205"/>
      <c r="D330" s="63" t="str">
        <f t="shared" si="4"/>
        <v/>
      </c>
    </row>
    <row r="331" s="199" customFormat="1" ht="18.95" customHeight="1" spans="1:4">
      <c r="A331" s="204" t="s">
        <v>525</v>
      </c>
      <c r="B331" s="205">
        <v>682</v>
      </c>
      <c r="C331" s="205"/>
      <c r="D331" s="63" t="str">
        <f t="shared" si="4"/>
        <v/>
      </c>
    </row>
    <row r="332" s="199" customFormat="1" ht="18.95" customHeight="1" spans="1:4">
      <c r="A332" s="204" t="s">
        <v>527</v>
      </c>
      <c r="B332" s="205">
        <v>20</v>
      </c>
      <c r="C332" s="205"/>
      <c r="D332" s="63" t="str">
        <f t="shared" si="4"/>
        <v/>
      </c>
    </row>
    <row r="333" s="199" customFormat="1" ht="18.95" customHeight="1" spans="1:4">
      <c r="A333" s="204" t="s">
        <v>530</v>
      </c>
      <c r="B333" s="205">
        <v>845</v>
      </c>
      <c r="C333" s="205"/>
      <c r="D333" s="63" t="str">
        <f t="shared" si="4"/>
        <v/>
      </c>
    </row>
    <row r="334" s="199" customFormat="1" ht="18.95" customHeight="1" spans="1:4">
      <c r="A334" s="204" t="s">
        <v>532</v>
      </c>
      <c r="B334" s="205">
        <v>820</v>
      </c>
      <c r="C334" s="205"/>
      <c r="D334" s="63" t="str">
        <f t="shared" si="4"/>
        <v/>
      </c>
    </row>
    <row r="335" s="199" customFormat="1" ht="18.95" customHeight="1" spans="1:4">
      <c r="A335" s="204" t="s">
        <v>535</v>
      </c>
      <c r="B335" s="205">
        <v>18</v>
      </c>
      <c r="C335" s="205"/>
      <c r="D335" s="63" t="str">
        <f t="shared" si="4"/>
        <v/>
      </c>
    </row>
    <row r="336" s="199" customFormat="1" ht="18.95" customHeight="1" spans="1:4">
      <c r="A336" s="206" t="s">
        <v>235</v>
      </c>
      <c r="B336" s="205">
        <v>2257</v>
      </c>
      <c r="C336" s="205">
        <v>2377</v>
      </c>
      <c r="D336" s="63">
        <f t="shared" si="4"/>
        <v>0.053</v>
      </c>
    </row>
    <row r="337" s="199" customFormat="1" ht="18.95" customHeight="1" spans="1:4">
      <c r="A337" s="206" t="s">
        <v>2563</v>
      </c>
      <c r="B337" s="205"/>
      <c r="C337" s="205">
        <v>15800</v>
      </c>
      <c r="D337" s="63" t="str">
        <f t="shared" si="4"/>
        <v/>
      </c>
    </row>
    <row r="338" s="199" customFormat="1" ht="18.95" customHeight="1" spans="1:4">
      <c r="A338" s="206" t="s">
        <v>2564</v>
      </c>
      <c r="B338" s="205"/>
      <c r="C338" s="205">
        <v>2200</v>
      </c>
      <c r="D338" s="63" t="str">
        <f t="shared" si="4"/>
        <v/>
      </c>
    </row>
    <row r="339" s="199" customFormat="1" ht="18.95" customHeight="1" spans="1:4">
      <c r="A339" s="204" t="s">
        <v>166</v>
      </c>
      <c r="B339" s="205">
        <v>0</v>
      </c>
      <c r="C339" s="205">
        <v>0</v>
      </c>
      <c r="D339" s="63" t="str">
        <f t="shared" si="4"/>
        <v/>
      </c>
    </row>
    <row r="340" s="199" customFormat="1" ht="18.95" customHeight="1" spans="1:4">
      <c r="A340" s="204" t="s">
        <v>538</v>
      </c>
      <c r="B340" s="205">
        <v>2954</v>
      </c>
      <c r="C340" s="205">
        <v>2900</v>
      </c>
      <c r="D340" s="63">
        <f t="shared" si="4"/>
        <v>-0.018</v>
      </c>
    </row>
    <row r="341" s="199" customFormat="1" ht="18.95" customHeight="1" spans="1:4">
      <c r="A341" s="204" t="s">
        <v>540</v>
      </c>
      <c r="B341" s="205">
        <f>SUM(B342:B347)</f>
        <v>0</v>
      </c>
      <c r="C341" s="205">
        <f>SUM(C342:C347)</f>
        <v>0</v>
      </c>
      <c r="D341" s="63" t="str">
        <f t="shared" si="4"/>
        <v/>
      </c>
    </row>
    <row r="342" s="199" customFormat="1" ht="18.95" customHeight="1" spans="1:4">
      <c r="A342" s="204" t="s">
        <v>139</v>
      </c>
      <c r="B342" s="205">
        <v>0</v>
      </c>
      <c r="C342" s="205">
        <v>0</v>
      </c>
      <c r="D342" s="63" t="str">
        <f t="shared" si="4"/>
        <v/>
      </c>
    </row>
    <row r="343" s="199" customFormat="1" ht="18.95" customHeight="1" spans="1:4">
      <c r="A343" s="204" t="s">
        <v>142</v>
      </c>
      <c r="B343" s="205">
        <v>0</v>
      </c>
      <c r="C343" s="205">
        <v>0</v>
      </c>
      <c r="D343" s="63" t="str">
        <f t="shared" si="4"/>
        <v/>
      </c>
    </row>
    <row r="344" s="199" customFormat="1" ht="18.95" customHeight="1" spans="1:4">
      <c r="A344" s="204" t="s">
        <v>145</v>
      </c>
      <c r="B344" s="205">
        <v>0</v>
      </c>
      <c r="C344" s="205">
        <v>0</v>
      </c>
      <c r="D344" s="63" t="str">
        <f t="shared" si="4"/>
        <v/>
      </c>
    </row>
    <row r="345" s="199" customFormat="1" ht="18.95" customHeight="1" spans="1:4">
      <c r="A345" s="204" t="s">
        <v>542</v>
      </c>
      <c r="B345" s="205">
        <v>0</v>
      </c>
      <c r="C345" s="205">
        <v>0</v>
      </c>
      <c r="D345" s="63" t="str">
        <f t="shared" si="4"/>
        <v/>
      </c>
    </row>
    <row r="346" s="199" customFormat="1" ht="18.95" customHeight="1" spans="1:4">
      <c r="A346" s="204" t="s">
        <v>166</v>
      </c>
      <c r="B346" s="205">
        <v>0</v>
      </c>
      <c r="C346" s="205">
        <v>0</v>
      </c>
      <c r="D346" s="63" t="str">
        <f t="shared" si="4"/>
        <v/>
      </c>
    </row>
    <row r="347" s="199" customFormat="1" ht="18.95" customHeight="1" spans="1:4">
      <c r="A347" s="204" t="s">
        <v>544</v>
      </c>
      <c r="B347" s="205">
        <v>0</v>
      </c>
      <c r="C347" s="205">
        <v>0</v>
      </c>
      <c r="D347" s="63" t="str">
        <f t="shared" si="4"/>
        <v/>
      </c>
    </row>
    <row r="348" s="199" customFormat="1" ht="18.95" customHeight="1" spans="1:4">
      <c r="A348" s="204" t="s">
        <v>546</v>
      </c>
      <c r="B348" s="205">
        <f>SUM(B349:B360)</f>
        <v>721</v>
      </c>
      <c r="C348" s="205">
        <f>SUM(C349:C360)</f>
        <v>623</v>
      </c>
      <c r="D348" s="63">
        <f t="shared" si="4"/>
        <v>-0.136</v>
      </c>
    </row>
    <row r="349" s="199" customFormat="1" ht="18.95" customHeight="1" spans="1:4">
      <c r="A349" s="204" t="s">
        <v>139</v>
      </c>
      <c r="B349" s="205">
        <v>605</v>
      </c>
      <c r="C349" s="205">
        <v>623</v>
      </c>
      <c r="D349" s="63">
        <f t="shared" si="4"/>
        <v>0.03</v>
      </c>
    </row>
    <row r="350" s="199" customFormat="1" ht="18.95" customHeight="1" spans="1:4">
      <c r="A350" s="204" t="s">
        <v>142</v>
      </c>
      <c r="B350" s="205">
        <v>91</v>
      </c>
      <c r="C350" s="205"/>
      <c r="D350" s="63" t="str">
        <f t="shared" si="4"/>
        <v/>
      </c>
    </row>
    <row r="351" s="199" customFormat="1" ht="18.95" customHeight="1" spans="1:4">
      <c r="A351" s="204" t="s">
        <v>145</v>
      </c>
      <c r="B351" s="205">
        <v>0</v>
      </c>
      <c r="C351" s="205">
        <v>0</v>
      </c>
      <c r="D351" s="63" t="str">
        <f t="shared" si="4"/>
        <v/>
      </c>
    </row>
    <row r="352" s="199" customFormat="1" ht="18.95" customHeight="1" spans="1:4">
      <c r="A352" s="204" t="s">
        <v>548</v>
      </c>
      <c r="B352" s="205">
        <v>0</v>
      </c>
      <c r="C352" s="205">
        <v>0</v>
      </c>
      <c r="D352" s="63" t="str">
        <f t="shared" si="4"/>
        <v/>
      </c>
    </row>
    <row r="353" s="199" customFormat="1" ht="18.95" customHeight="1" spans="1:4">
      <c r="A353" s="204" t="s">
        <v>550</v>
      </c>
      <c r="B353" s="205">
        <v>0</v>
      </c>
      <c r="C353" s="205">
        <v>0</v>
      </c>
      <c r="D353" s="63" t="str">
        <f t="shared" si="4"/>
        <v/>
      </c>
    </row>
    <row r="354" s="199" customFormat="1" ht="18.95" customHeight="1" spans="1:4">
      <c r="A354" s="204" t="s">
        <v>552</v>
      </c>
      <c r="B354" s="205">
        <v>0</v>
      </c>
      <c r="C354" s="205">
        <v>0</v>
      </c>
      <c r="D354" s="63" t="str">
        <f t="shared" si="4"/>
        <v/>
      </c>
    </row>
    <row r="355" s="199" customFormat="1" ht="18.95" customHeight="1" spans="1:4">
      <c r="A355" s="204" t="s">
        <v>554</v>
      </c>
      <c r="B355" s="205">
        <v>0</v>
      </c>
      <c r="C355" s="205">
        <v>0</v>
      </c>
      <c r="D355" s="63" t="str">
        <f t="shared" si="4"/>
        <v/>
      </c>
    </row>
    <row r="356" s="199" customFormat="1" ht="18.95" customHeight="1" spans="1:4">
      <c r="A356" s="204" t="s">
        <v>556</v>
      </c>
      <c r="B356" s="205">
        <v>5</v>
      </c>
      <c r="C356" s="205">
        <v>0</v>
      </c>
      <c r="D356" s="63" t="str">
        <f t="shared" si="4"/>
        <v/>
      </c>
    </row>
    <row r="357" s="199" customFormat="1" ht="18.95" customHeight="1" spans="1:4">
      <c r="A357" s="206" t="s">
        <v>558</v>
      </c>
      <c r="B357" s="205">
        <v>0</v>
      </c>
      <c r="C357" s="205">
        <v>0</v>
      </c>
      <c r="D357" s="63" t="str">
        <f t="shared" si="4"/>
        <v/>
      </c>
    </row>
    <row r="358" s="199" customFormat="1" ht="18.95" customHeight="1" spans="1:4">
      <c r="A358" s="206" t="s">
        <v>2565</v>
      </c>
      <c r="B358" s="205"/>
      <c r="C358" s="205">
        <v>0</v>
      </c>
      <c r="D358" s="63" t="str">
        <f t="shared" si="4"/>
        <v/>
      </c>
    </row>
    <row r="359" s="199" customFormat="1" ht="18.95" customHeight="1" spans="1:4">
      <c r="A359" s="204" t="s">
        <v>166</v>
      </c>
      <c r="B359" s="205">
        <v>0</v>
      </c>
      <c r="C359" s="205">
        <v>0</v>
      </c>
      <c r="D359" s="63" t="str">
        <f t="shared" si="4"/>
        <v/>
      </c>
    </row>
    <row r="360" s="199" customFormat="1" ht="18.95" customHeight="1" spans="1:4">
      <c r="A360" s="204" t="s">
        <v>560</v>
      </c>
      <c r="B360" s="205">
        <v>20</v>
      </c>
      <c r="C360" s="205"/>
      <c r="D360" s="63" t="str">
        <f t="shared" si="4"/>
        <v/>
      </c>
    </row>
    <row r="361" s="199" customFormat="1" ht="18.95" customHeight="1" spans="1:4">
      <c r="A361" s="204" t="s">
        <v>562</v>
      </c>
      <c r="B361" s="205">
        <f>SUM(B362:B369)</f>
        <v>1572</v>
      </c>
      <c r="C361" s="205">
        <f>SUM(C362:C369)</f>
        <v>1135</v>
      </c>
      <c r="D361" s="63">
        <f t="shared" si="4"/>
        <v>-0.278</v>
      </c>
    </row>
    <row r="362" s="199" customFormat="1" ht="18.95" customHeight="1" spans="1:4">
      <c r="A362" s="204" t="s">
        <v>139</v>
      </c>
      <c r="B362" s="205">
        <v>1102</v>
      </c>
      <c r="C362" s="205">
        <v>1135</v>
      </c>
      <c r="D362" s="63">
        <f t="shared" si="4"/>
        <v>0.03</v>
      </c>
    </row>
    <row r="363" s="199" customFormat="1" ht="18.95" customHeight="1" spans="1:4">
      <c r="A363" s="204" t="s">
        <v>142</v>
      </c>
      <c r="B363" s="205">
        <v>201</v>
      </c>
      <c r="C363" s="205"/>
      <c r="D363" s="63" t="str">
        <f t="shared" ref="D363:D435" si="5">IF(OR(VALUE(C363)=0,ISERROR(C363/B363-1)),"",ROUND(C363/B363-1,3))</f>
        <v/>
      </c>
    </row>
    <row r="364" s="199" customFormat="1" ht="18.95" customHeight="1" spans="1:4">
      <c r="A364" s="204" t="s">
        <v>145</v>
      </c>
      <c r="B364" s="205">
        <v>0</v>
      </c>
      <c r="C364" s="205">
        <v>0</v>
      </c>
      <c r="D364" s="63" t="str">
        <f t="shared" si="5"/>
        <v/>
      </c>
    </row>
    <row r="365" s="199" customFormat="1" ht="18.95" customHeight="1" spans="1:4">
      <c r="A365" s="204" t="s">
        <v>564</v>
      </c>
      <c r="B365" s="205">
        <v>10</v>
      </c>
      <c r="C365" s="205"/>
      <c r="D365" s="63" t="str">
        <f t="shared" si="5"/>
        <v/>
      </c>
    </row>
    <row r="366" s="199" customFormat="1" ht="18.95" customHeight="1" spans="1:4">
      <c r="A366" s="204" t="s">
        <v>566</v>
      </c>
      <c r="B366" s="205">
        <v>187</v>
      </c>
      <c r="C366" s="205"/>
      <c r="D366" s="63" t="str">
        <f t="shared" si="5"/>
        <v/>
      </c>
    </row>
    <row r="367" s="199" customFormat="1" ht="18.95" customHeight="1" spans="1:4">
      <c r="A367" s="204" t="s">
        <v>568</v>
      </c>
      <c r="B367" s="205">
        <v>5</v>
      </c>
      <c r="C367" s="205">
        <v>0</v>
      </c>
      <c r="D367" s="63" t="str">
        <f t="shared" si="5"/>
        <v/>
      </c>
    </row>
    <row r="368" s="199" customFormat="1" ht="18.95" customHeight="1" spans="1:4">
      <c r="A368" s="204" t="s">
        <v>166</v>
      </c>
      <c r="B368" s="205">
        <v>0</v>
      </c>
      <c r="C368" s="205">
        <v>0</v>
      </c>
      <c r="D368" s="63" t="str">
        <f t="shared" si="5"/>
        <v/>
      </c>
    </row>
    <row r="369" s="199" customFormat="1" ht="18.95" customHeight="1" spans="1:4">
      <c r="A369" s="204" t="s">
        <v>570</v>
      </c>
      <c r="B369" s="205">
        <v>67</v>
      </c>
      <c r="C369" s="205"/>
      <c r="D369" s="63" t="str">
        <f t="shared" si="5"/>
        <v/>
      </c>
    </row>
    <row r="370" s="199" customFormat="1" ht="18.95" customHeight="1" spans="1:4">
      <c r="A370" s="204" t="s">
        <v>572</v>
      </c>
      <c r="B370" s="205">
        <f>SUM(B371:B385)</f>
        <v>11166</v>
      </c>
      <c r="C370" s="205">
        <f>SUM(C371:C385)</f>
        <v>11615</v>
      </c>
      <c r="D370" s="63">
        <f t="shared" si="5"/>
        <v>0.04</v>
      </c>
    </row>
    <row r="371" s="199" customFormat="1" ht="18.95" customHeight="1" spans="1:4">
      <c r="A371" s="204" t="s">
        <v>139</v>
      </c>
      <c r="B371" s="205">
        <v>8465</v>
      </c>
      <c r="C371" s="205">
        <v>8719</v>
      </c>
      <c r="D371" s="63">
        <f t="shared" si="5"/>
        <v>0.03</v>
      </c>
    </row>
    <row r="372" s="199" customFormat="1" ht="18.95" customHeight="1" spans="1:4">
      <c r="A372" s="204" t="s">
        <v>142</v>
      </c>
      <c r="B372" s="205">
        <v>869</v>
      </c>
      <c r="C372" s="205">
        <v>960</v>
      </c>
      <c r="D372" s="63">
        <f t="shared" si="5"/>
        <v>0.105</v>
      </c>
    </row>
    <row r="373" s="199" customFormat="1" ht="18.95" customHeight="1" spans="1:4">
      <c r="A373" s="204" t="s">
        <v>145</v>
      </c>
      <c r="B373" s="205">
        <v>0</v>
      </c>
      <c r="C373" s="205"/>
      <c r="D373" s="63" t="str">
        <f t="shared" si="5"/>
        <v/>
      </c>
    </row>
    <row r="374" s="199" customFormat="1" ht="18.95" customHeight="1" spans="1:4">
      <c r="A374" s="204" t="s">
        <v>574</v>
      </c>
      <c r="B374" s="205">
        <v>864</v>
      </c>
      <c r="C374" s="205">
        <v>950</v>
      </c>
      <c r="D374" s="63">
        <f t="shared" si="5"/>
        <v>0.1</v>
      </c>
    </row>
    <row r="375" s="199" customFormat="1" ht="18.95" customHeight="1" spans="1:4">
      <c r="A375" s="204" t="s">
        <v>576</v>
      </c>
      <c r="B375" s="205">
        <v>371</v>
      </c>
      <c r="C375" s="205">
        <v>410</v>
      </c>
      <c r="D375" s="63">
        <f t="shared" si="5"/>
        <v>0.105</v>
      </c>
    </row>
    <row r="376" s="199" customFormat="1" ht="18.95" customHeight="1" spans="1:4">
      <c r="A376" s="204" t="s">
        <v>578</v>
      </c>
      <c r="B376" s="205">
        <v>23</v>
      </c>
      <c r="C376" s="205">
        <v>25</v>
      </c>
      <c r="D376" s="63">
        <f t="shared" si="5"/>
        <v>0.087</v>
      </c>
    </row>
    <row r="377" s="199" customFormat="1" ht="18.95" customHeight="1" spans="1:4">
      <c r="A377" s="204" t="s">
        <v>580</v>
      </c>
      <c r="B377" s="205">
        <v>205</v>
      </c>
      <c r="C377" s="205">
        <v>240</v>
      </c>
      <c r="D377" s="63">
        <f t="shared" si="5"/>
        <v>0.171</v>
      </c>
    </row>
    <row r="378" s="199" customFormat="1" ht="18.95" customHeight="1" spans="1:4">
      <c r="A378" s="206" t="s">
        <v>2566</v>
      </c>
      <c r="B378" s="205">
        <v>10</v>
      </c>
      <c r="C378" s="205">
        <v>15</v>
      </c>
      <c r="D378" s="63">
        <f t="shared" si="5"/>
        <v>0.5</v>
      </c>
    </row>
    <row r="379" s="199" customFormat="1" ht="18.95" customHeight="1" spans="1:4">
      <c r="A379" s="206" t="s">
        <v>584</v>
      </c>
      <c r="B379" s="205">
        <v>0</v>
      </c>
      <c r="C379" s="205">
        <v>0</v>
      </c>
      <c r="D379" s="63" t="str">
        <f t="shared" si="5"/>
        <v/>
      </c>
    </row>
    <row r="380" s="199" customFormat="1" ht="18.95" customHeight="1" spans="1:4">
      <c r="A380" s="206" t="s">
        <v>586</v>
      </c>
      <c r="B380" s="205">
        <v>80</v>
      </c>
      <c r="C380" s="205">
        <v>80</v>
      </c>
      <c r="D380" s="63">
        <f t="shared" si="5"/>
        <v>0</v>
      </c>
    </row>
    <row r="381" s="199" customFormat="1" ht="18.95" customHeight="1" spans="1:4">
      <c r="A381" s="206" t="s">
        <v>588</v>
      </c>
      <c r="B381" s="205">
        <v>0</v>
      </c>
      <c r="C381" s="205"/>
      <c r="D381" s="63" t="str">
        <f t="shared" si="5"/>
        <v/>
      </c>
    </row>
    <row r="382" s="199" customFormat="1" ht="18.95" customHeight="1" spans="1:4">
      <c r="A382" s="206" t="s">
        <v>189</v>
      </c>
      <c r="B382" s="205"/>
      <c r="C382" s="205">
        <v>0</v>
      </c>
      <c r="D382" s="63" t="str">
        <f t="shared" si="5"/>
        <v/>
      </c>
    </row>
    <row r="383" s="199" customFormat="1" ht="18.95" customHeight="1" spans="1:4">
      <c r="A383" s="206" t="s">
        <v>235</v>
      </c>
      <c r="B383" s="205"/>
      <c r="C383" s="205">
        <v>0</v>
      </c>
      <c r="D383" s="63" t="str">
        <f t="shared" si="5"/>
        <v/>
      </c>
    </row>
    <row r="384" s="199" customFormat="1" ht="18.95" customHeight="1" spans="1:4">
      <c r="A384" s="204" t="s">
        <v>166</v>
      </c>
      <c r="B384" s="205">
        <v>16</v>
      </c>
      <c r="C384" s="205">
        <v>16</v>
      </c>
      <c r="D384" s="63">
        <f t="shared" si="5"/>
        <v>0</v>
      </c>
    </row>
    <row r="385" s="199" customFormat="1" ht="18.95" customHeight="1" spans="1:4">
      <c r="A385" s="204" t="s">
        <v>590</v>
      </c>
      <c r="B385" s="205">
        <v>263</v>
      </c>
      <c r="C385" s="205">
        <v>200</v>
      </c>
      <c r="D385" s="63">
        <f t="shared" si="5"/>
        <v>-0.24</v>
      </c>
    </row>
    <row r="386" s="199" customFormat="1" ht="18.95" customHeight="1" spans="1:4">
      <c r="A386" s="204" t="s">
        <v>592</v>
      </c>
      <c r="B386" s="205">
        <f>SUM(B387:B395)</f>
        <v>0</v>
      </c>
      <c r="C386" s="205">
        <f>SUM(C387:C395)</f>
        <v>0</v>
      </c>
      <c r="D386" s="63" t="str">
        <f t="shared" si="5"/>
        <v/>
      </c>
    </row>
    <row r="387" s="199" customFormat="1" ht="18.95" customHeight="1" spans="1:4">
      <c r="A387" s="204" t="s">
        <v>139</v>
      </c>
      <c r="B387" s="205">
        <v>0</v>
      </c>
      <c r="C387" s="205">
        <v>0</v>
      </c>
      <c r="D387" s="63" t="str">
        <f t="shared" si="5"/>
        <v/>
      </c>
    </row>
    <row r="388" s="199" customFormat="1" ht="18.95" customHeight="1" spans="1:4">
      <c r="A388" s="204" t="s">
        <v>142</v>
      </c>
      <c r="B388" s="205">
        <v>0</v>
      </c>
      <c r="C388" s="205">
        <v>0</v>
      </c>
      <c r="D388" s="63" t="str">
        <f t="shared" si="5"/>
        <v/>
      </c>
    </row>
    <row r="389" s="199" customFormat="1" ht="18.95" customHeight="1" spans="1:4">
      <c r="A389" s="204" t="s">
        <v>145</v>
      </c>
      <c r="B389" s="205">
        <v>0</v>
      </c>
      <c r="C389" s="205">
        <v>0</v>
      </c>
      <c r="D389" s="63" t="str">
        <f t="shared" si="5"/>
        <v/>
      </c>
    </row>
    <row r="390" s="199" customFormat="1" ht="18.95" customHeight="1" spans="1:4">
      <c r="A390" s="204" t="s">
        <v>594</v>
      </c>
      <c r="B390" s="205">
        <v>0</v>
      </c>
      <c r="C390" s="205">
        <v>0</v>
      </c>
      <c r="D390" s="63" t="str">
        <f t="shared" si="5"/>
        <v/>
      </c>
    </row>
    <row r="391" s="199" customFormat="1" ht="18.95" customHeight="1" spans="1:4">
      <c r="A391" s="204" t="s">
        <v>596</v>
      </c>
      <c r="B391" s="205">
        <v>0</v>
      </c>
      <c r="C391" s="205">
        <v>0</v>
      </c>
      <c r="D391" s="63" t="str">
        <f t="shared" si="5"/>
        <v/>
      </c>
    </row>
    <row r="392" s="199" customFormat="1" ht="18.95" customHeight="1" spans="1:4">
      <c r="A392" s="206" t="s">
        <v>598</v>
      </c>
      <c r="B392" s="205">
        <v>0</v>
      </c>
      <c r="C392" s="205">
        <v>0</v>
      </c>
      <c r="D392" s="63" t="str">
        <f t="shared" si="5"/>
        <v/>
      </c>
    </row>
    <row r="393" s="199" customFormat="1" ht="18.95" customHeight="1" spans="1:4">
      <c r="A393" s="206" t="s">
        <v>235</v>
      </c>
      <c r="B393" s="205"/>
      <c r="C393" s="205"/>
      <c r="D393" s="63"/>
    </row>
    <row r="394" s="199" customFormat="1" ht="18.95" customHeight="1" spans="1:4">
      <c r="A394" s="204" t="s">
        <v>166</v>
      </c>
      <c r="B394" s="205">
        <v>0</v>
      </c>
      <c r="C394" s="205">
        <v>0</v>
      </c>
      <c r="D394" s="63" t="str">
        <f t="shared" si="5"/>
        <v/>
      </c>
    </row>
    <row r="395" s="199" customFormat="1" ht="18.95" customHeight="1" spans="1:4">
      <c r="A395" s="204" t="s">
        <v>600</v>
      </c>
      <c r="B395" s="205">
        <v>0</v>
      </c>
      <c r="C395" s="205">
        <v>0</v>
      </c>
      <c r="D395" s="63" t="str">
        <f t="shared" si="5"/>
        <v/>
      </c>
    </row>
    <row r="396" s="199" customFormat="1" ht="18.95" customHeight="1" spans="1:4">
      <c r="A396" s="204" t="s">
        <v>602</v>
      </c>
      <c r="B396" s="205">
        <f>SUM(B397:B405)</f>
        <v>0</v>
      </c>
      <c r="C396" s="205">
        <f>SUM(C397:C405)</f>
        <v>0</v>
      </c>
      <c r="D396" s="63" t="str">
        <f t="shared" si="5"/>
        <v/>
      </c>
    </row>
    <row r="397" s="199" customFormat="1" ht="18.95" customHeight="1" spans="1:4">
      <c r="A397" s="204" t="s">
        <v>139</v>
      </c>
      <c r="B397" s="205">
        <v>0</v>
      </c>
      <c r="C397" s="205">
        <v>0</v>
      </c>
      <c r="D397" s="63" t="str">
        <f t="shared" si="5"/>
        <v/>
      </c>
    </row>
    <row r="398" s="199" customFormat="1" ht="18.95" customHeight="1" spans="1:4">
      <c r="A398" s="204" t="s">
        <v>142</v>
      </c>
      <c r="B398" s="205">
        <v>0</v>
      </c>
      <c r="C398" s="205">
        <v>0</v>
      </c>
      <c r="D398" s="63" t="str">
        <f t="shared" si="5"/>
        <v/>
      </c>
    </row>
    <row r="399" s="199" customFormat="1" ht="18.95" customHeight="1" spans="1:4">
      <c r="A399" s="204" t="s">
        <v>145</v>
      </c>
      <c r="B399" s="205">
        <v>0</v>
      </c>
      <c r="C399" s="205">
        <v>0</v>
      </c>
      <c r="D399" s="63" t="str">
        <f t="shared" si="5"/>
        <v/>
      </c>
    </row>
    <row r="400" s="199" customFormat="1" ht="18.95" customHeight="1" spans="1:4">
      <c r="A400" s="204" t="s">
        <v>604</v>
      </c>
      <c r="B400" s="205">
        <v>0</v>
      </c>
      <c r="C400" s="205">
        <v>0</v>
      </c>
      <c r="D400" s="63" t="str">
        <f t="shared" si="5"/>
        <v/>
      </c>
    </row>
    <row r="401" s="199" customFormat="1" ht="18.95" customHeight="1" spans="1:4">
      <c r="A401" s="204" t="s">
        <v>606</v>
      </c>
      <c r="B401" s="205">
        <v>0</v>
      </c>
      <c r="C401" s="205">
        <v>0</v>
      </c>
      <c r="D401" s="63" t="str">
        <f t="shared" si="5"/>
        <v/>
      </c>
    </row>
    <row r="402" s="199" customFormat="1" ht="18.95" customHeight="1" spans="1:4">
      <c r="A402" s="206" t="s">
        <v>608</v>
      </c>
      <c r="B402" s="205">
        <v>0</v>
      </c>
      <c r="C402" s="205">
        <v>0</v>
      </c>
      <c r="D402" s="63" t="str">
        <f t="shared" si="5"/>
        <v/>
      </c>
    </row>
    <row r="403" s="199" customFormat="1" ht="18.95" customHeight="1" spans="1:4">
      <c r="A403" s="206" t="s">
        <v>235</v>
      </c>
      <c r="B403" s="205"/>
      <c r="C403" s="205"/>
      <c r="D403" s="63"/>
    </row>
    <row r="404" s="199" customFormat="1" ht="18.95" customHeight="1" spans="1:4">
      <c r="A404" s="204" t="s">
        <v>166</v>
      </c>
      <c r="B404" s="205">
        <v>0</v>
      </c>
      <c r="C404" s="205">
        <v>0</v>
      </c>
      <c r="D404" s="63" t="str">
        <f t="shared" si="5"/>
        <v/>
      </c>
    </row>
    <row r="405" s="199" customFormat="1" ht="18.95" customHeight="1" spans="1:4">
      <c r="A405" s="204" t="s">
        <v>610</v>
      </c>
      <c r="B405" s="205">
        <v>0</v>
      </c>
      <c r="C405" s="205">
        <v>0</v>
      </c>
      <c r="D405" s="63" t="str">
        <f t="shared" si="5"/>
        <v/>
      </c>
    </row>
    <row r="406" s="199" customFormat="1" ht="18.95" customHeight="1" spans="1:4">
      <c r="A406" s="204" t="s">
        <v>612</v>
      </c>
      <c r="B406" s="205">
        <f>SUM(B407:B413)</f>
        <v>0</v>
      </c>
      <c r="C406" s="205">
        <f>SUM(C407:C413)</f>
        <v>0</v>
      </c>
      <c r="D406" s="63" t="str">
        <f t="shared" si="5"/>
        <v/>
      </c>
    </row>
    <row r="407" s="199" customFormat="1" ht="18.95" customHeight="1" spans="1:4">
      <c r="A407" s="204" t="s">
        <v>139</v>
      </c>
      <c r="B407" s="205">
        <v>0</v>
      </c>
      <c r="C407" s="205">
        <v>0</v>
      </c>
      <c r="D407" s="63" t="str">
        <f t="shared" si="5"/>
        <v/>
      </c>
    </row>
    <row r="408" s="199" customFormat="1" ht="18.95" customHeight="1" spans="1:4">
      <c r="A408" s="204" t="s">
        <v>142</v>
      </c>
      <c r="B408" s="205">
        <v>0</v>
      </c>
      <c r="C408" s="205">
        <v>0</v>
      </c>
      <c r="D408" s="63" t="str">
        <f t="shared" si="5"/>
        <v/>
      </c>
    </row>
    <row r="409" s="199" customFormat="1" ht="18.95" customHeight="1" spans="1:4">
      <c r="A409" s="204" t="s">
        <v>145</v>
      </c>
      <c r="B409" s="205">
        <v>0</v>
      </c>
      <c r="C409" s="205">
        <v>0</v>
      </c>
      <c r="D409" s="63" t="str">
        <f t="shared" si="5"/>
        <v/>
      </c>
    </row>
    <row r="410" s="199" customFormat="1" ht="18.95" customHeight="1" spans="1:4">
      <c r="A410" s="204" t="s">
        <v>614</v>
      </c>
      <c r="B410" s="205">
        <v>0</v>
      </c>
      <c r="C410" s="205">
        <v>0</v>
      </c>
      <c r="D410" s="63" t="str">
        <f t="shared" si="5"/>
        <v/>
      </c>
    </row>
    <row r="411" s="199" customFormat="1" ht="18.95" customHeight="1" spans="1:4">
      <c r="A411" s="204" t="s">
        <v>616</v>
      </c>
      <c r="B411" s="205">
        <v>0</v>
      </c>
      <c r="C411" s="205">
        <v>0</v>
      </c>
      <c r="D411" s="63" t="str">
        <f t="shared" si="5"/>
        <v/>
      </c>
    </row>
    <row r="412" s="199" customFormat="1" ht="18.95" customHeight="1" spans="1:4">
      <c r="A412" s="204" t="s">
        <v>166</v>
      </c>
      <c r="B412" s="205">
        <v>0</v>
      </c>
      <c r="C412" s="205">
        <v>0</v>
      </c>
      <c r="D412" s="63" t="str">
        <f t="shared" si="5"/>
        <v/>
      </c>
    </row>
    <row r="413" s="199" customFormat="1" ht="18.95" customHeight="1" spans="1:4">
      <c r="A413" s="204" t="s">
        <v>618</v>
      </c>
      <c r="B413" s="205">
        <v>0</v>
      </c>
      <c r="C413" s="205">
        <v>0</v>
      </c>
      <c r="D413" s="63" t="str">
        <f t="shared" si="5"/>
        <v/>
      </c>
    </row>
    <row r="414" s="199" customFormat="1" ht="18.95" customHeight="1" spans="1:4">
      <c r="A414" s="204" t="s">
        <v>620</v>
      </c>
      <c r="B414" s="205">
        <f>SUM(B415:B422)</f>
        <v>0</v>
      </c>
      <c r="C414" s="205">
        <f>SUM(C415:C422)</f>
        <v>0</v>
      </c>
      <c r="D414" s="63" t="str">
        <f t="shared" si="5"/>
        <v/>
      </c>
    </row>
    <row r="415" s="199" customFormat="1" ht="18.95" customHeight="1" spans="1:4">
      <c r="A415" s="204" t="s">
        <v>139</v>
      </c>
      <c r="B415" s="205">
        <v>0</v>
      </c>
      <c r="C415" s="205">
        <v>0</v>
      </c>
      <c r="D415" s="63" t="str">
        <f t="shared" si="5"/>
        <v/>
      </c>
    </row>
    <row r="416" s="199" customFormat="1" ht="18.95" customHeight="1" spans="1:4">
      <c r="A416" s="204" t="s">
        <v>142</v>
      </c>
      <c r="B416" s="205">
        <v>0</v>
      </c>
      <c r="C416" s="205">
        <v>0</v>
      </c>
      <c r="D416" s="63" t="str">
        <f t="shared" si="5"/>
        <v/>
      </c>
    </row>
    <row r="417" s="199" customFormat="1" ht="18.95" customHeight="1" spans="1:4">
      <c r="A417" s="204" t="s">
        <v>622</v>
      </c>
      <c r="B417" s="205">
        <v>0</v>
      </c>
      <c r="C417" s="205">
        <v>0</v>
      </c>
      <c r="D417" s="63" t="str">
        <f t="shared" si="5"/>
        <v/>
      </c>
    </row>
    <row r="418" s="199" customFormat="1" ht="18.95" customHeight="1" spans="1:4">
      <c r="A418" s="204" t="s">
        <v>624</v>
      </c>
      <c r="B418" s="205">
        <v>0</v>
      </c>
      <c r="C418" s="205">
        <v>0</v>
      </c>
      <c r="D418" s="63" t="str">
        <f t="shared" si="5"/>
        <v/>
      </c>
    </row>
    <row r="419" s="199" customFormat="1" ht="18.95" customHeight="1" spans="1:4">
      <c r="A419" s="204" t="s">
        <v>626</v>
      </c>
      <c r="B419" s="205">
        <v>0</v>
      </c>
      <c r="C419" s="205">
        <v>0</v>
      </c>
      <c r="D419" s="63" t="str">
        <f t="shared" si="5"/>
        <v/>
      </c>
    </row>
    <row r="420" s="199" customFormat="1" ht="18.95" customHeight="1" spans="1:4">
      <c r="A420" s="206" t="s">
        <v>235</v>
      </c>
      <c r="B420" s="205">
        <v>0</v>
      </c>
      <c r="C420" s="205">
        <v>0</v>
      </c>
      <c r="D420" s="63" t="str">
        <f t="shared" si="5"/>
        <v/>
      </c>
    </row>
    <row r="421" s="199" customFormat="1" ht="18.95" customHeight="1" spans="1:4">
      <c r="A421" s="206" t="s">
        <v>2567</v>
      </c>
      <c r="B421" s="205"/>
      <c r="C421" s="205"/>
      <c r="D421" s="63" t="str">
        <f t="shared" si="5"/>
        <v/>
      </c>
    </row>
    <row r="422" s="199" customFormat="1" ht="18.95" customHeight="1" spans="1:4">
      <c r="A422" s="204" t="s">
        <v>628</v>
      </c>
      <c r="B422" s="205">
        <v>0</v>
      </c>
      <c r="C422" s="205">
        <v>0</v>
      </c>
      <c r="D422" s="63" t="str">
        <f t="shared" si="5"/>
        <v/>
      </c>
    </row>
    <row r="423" s="199" customFormat="1" ht="18.95" customHeight="1" spans="1:4">
      <c r="A423" s="204" t="s">
        <v>630</v>
      </c>
      <c r="B423" s="205">
        <f>SUM(B424:B425)</f>
        <v>306</v>
      </c>
      <c r="C423" s="205">
        <f>SUM(C424:C425)</f>
        <v>121</v>
      </c>
      <c r="D423" s="63">
        <f t="shared" si="5"/>
        <v>-0.605</v>
      </c>
    </row>
    <row r="424" s="199" customFormat="1" ht="18.95" customHeight="1" spans="1:4">
      <c r="A424" s="206" t="s">
        <v>632</v>
      </c>
      <c r="B424" s="205">
        <v>91</v>
      </c>
      <c r="C424" s="205">
        <v>121</v>
      </c>
      <c r="D424" s="63">
        <f t="shared" si="5"/>
        <v>0.33</v>
      </c>
    </row>
    <row r="425" s="199" customFormat="1" ht="18.95" customHeight="1" spans="1:4">
      <c r="A425" s="206" t="s">
        <v>634</v>
      </c>
      <c r="B425" s="205">
        <v>215</v>
      </c>
      <c r="C425" s="205"/>
      <c r="D425" s="63" t="str">
        <f t="shared" si="5"/>
        <v/>
      </c>
    </row>
    <row r="426" s="215" customFormat="1" ht="18.95" customHeight="1" spans="1:4">
      <c r="A426" s="202" t="s">
        <v>637</v>
      </c>
      <c r="B426" s="203" t="e">
        <f>SUMIFS(B$427:B$479,#REF!,"&lt;&gt;")</f>
        <v>#REF!</v>
      </c>
      <c r="C426" s="203" t="e">
        <f>SUMIFS(C$427:C$479,#REF!,"&lt;&gt;")</f>
        <v>#REF!</v>
      </c>
      <c r="D426" s="140" t="e">
        <f t="shared" si="5"/>
        <v>#REF!</v>
      </c>
    </row>
    <row r="427" s="199" customFormat="1" ht="18.95" customHeight="1" spans="1:4">
      <c r="A427" s="204" t="s">
        <v>639</v>
      </c>
      <c r="B427" s="205">
        <f>SUM(B428:B431)</f>
        <v>7900</v>
      </c>
      <c r="C427" s="205">
        <f>SUM(C428:C431)</f>
        <v>8362</v>
      </c>
      <c r="D427" s="63">
        <f t="shared" si="5"/>
        <v>0.058</v>
      </c>
    </row>
    <row r="428" s="199" customFormat="1" ht="18.95" customHeight="1" spans="1:4">
      <c r="A428" s="204" t="s">
        <v>139</v>
      </c>
      <c r="B428" s="205">
        <v>6293</v>
      </c>
      <c r="C428" s="205">
        <v>6482</v>
      </c>
      <c r="D428" s="63">
        <f t="shared" si="5"/>
        <v>0.03</v>
      </c>
    </row>
    <row r="429" s="199" customFormat="1" ht="18.95" customHeight="1" spans="1:4">
      <c r="A429" s="204" t="s">
        <v>142</v>
      </c>
      <c r="B429" s="205">
        <v>1180</v>
      </c>
      <c r="C429" s="205">
        <v>1400</v>
      </c>
      <c r="D429" s="63">
        <f t="shared" si="5"/>
        <v>0.186</v>
      </c>
    </row>
    <row r="430" s="199" customFormat="1" ht="18.95" customHeight="1" spans="1:4">
      <c r="A430" s="204" t="s">
        <v>145</v>
      </c>
      <c r="B430" s="205">
        <v>53</v>
      </c>
      <c r="C430" s="205">
        <v>59</v>
      </c>
      <c r="D430" s="63">
        <f t="shared" si="5"/>
        <v>0.113</v>
      </c>
    </row>
    <row r="431" s="199" customFormat="1" ht="18.95" customHeight="1" spans="1:4">
      <c r="A431" s="204" t="s">
        <v>641</v>
      </c>
      <c r="B431" s="205">
        <v>374</v>
      </c>
      <c r="C431" s="205">
        <v>421</v>
      </c>
      <c r="D431" s="63">
        <f t="shared" si="5"/>
        <v>0.126</v>
      </c>
    </row>
    <row r="432" s="199" customFormat="1" ht="18.95" customHeight="1" spans="1:4">
      <c r="A432" s="204" t="s">
        <v>643</v>
      </c>
      <c r="B432" s="205">
        <f>SUM(B433:B440)</f>
        <v>412779</v>
      </c>
      <c r="C432" s="205">
        <f>SUM(C433:C440)</f>
        <v>447156</v>
      </c>
      <c r="D432" s="63">
        <f t="shared" si="5"/>
        <v>0.083</v>
      </c>
    </row>
    <row r="433" s="199" customFormat="1" ht="18.95" customHeight="1" spans="1:4">
      <c r="A433" s="204" t="s">
        <v>645</v>
      </c>
      <c r="B433" s="205">
        <v>16519</v>
      </c>
      <c r="C433" s="205">
        <v>17938</v>
      </c>
      <c r="D433" s="63">
        <f t="shared" si="5"/>
        <v>0.086</v>
      </c>
    </row>
    <row r="434" s="199" customFormat="1" ht="18.95" customHeight="1" spans="1:4">
      <c r="A434" s="204" t="s">
        <v>647</v>
      </c>
      <c r="B434" s="205">
        <v>205773</v>
      </c>
      <c r="C434" s="205">
        <v>222804</v>
      </c>
      <c r="D434" s="63">
        <f t="shared" si="5"/>
        <v>0.083</v>
      </c>
    </row>
    <row r="435" s="199" customFormat="1" ht="18.95" customHeight="1" spans="1:4">
      <c r="A435" s="204" t="s">
        <v>649</v>
      </c>
      <c r="B435" s="205">
        <v>130612</v>
      </c>
      <c r="C435" s="205">
        <v>141646</v>
      </c>
      <c r="D435" s="63">
        <f t="shared" si="5"/>
        <v>0.084</v>
      </c>
    </row>
    <row r="436" s="199" customFormat="1" ht="18.95" customHeight="1" spans="1:4">
      <c r="A436" s="204" t="s">
        <v>651</v>
      </c>
      <c r="B436" s="205">
        <v>57917</v>
      </c>
      <c r="C436" s="205">
        <v>62868</v>
      </c>
      <c r="D436" s="63">
        <f t="shared" ref="D436:D499" si="6">IF(OR(VALUE(C436)=0,ISERROR(C436/B436-1)),"",ROUND(C436/B436-1,3))</f>
        <v>0.085</v>
      </c>
    </row>
    <row r="437" s="199" customFormat="1" ht="18.95" customHeight="1" spans="1:4">
      <c r="A437" s="204" t="s">
        <v>653</v>
      </c>
      <c r="B437" s="205">
        <v>142</v>
      </c>
      <c r="C437" s="205"/>
      <c r="D437" s="63" t="str">
        <f t="shared" si="6"/>
        <v/>
      </c>
    </row>
    <row r="438" s="199" customFormat="1" ht="18.95" customHeight="1" spans="1:4">
      <c r="A438" s="204" t="s">
        <v>655</v>
      </c>
      <c r="B438" s="205">
        <v>0</v>
      </c>
      <c r="C438" s="205">
        <v>0</v>
      </c>
      <c r="D438" s="63" t="str">
        <f t="shared" si="6"/>
        <v/>
      </c>
    </row>
    <row r="439" s="199" customFormat="1" ht="18.95" customHeight="1" spans="1:4">
      <c r="A439" s="204" t="s">
        <v>657</v>
      </c>
      <c r="B439" s="205">
        <v>0</v>
      </c>
      <c r="C439" s="205">
        <v>0</v>
      </c>
      <c r="D439" s="63" t="str">
        <f t="shared" si="6"/>
        <v/>
      </c>
    </row>
    <row r="440" s="199" customFormat="1" ht="18.95" customHeight="1" spans="1:4">
      <c r="A440" s="204" t="s">
        <v>659</v>
      </c>
      <c r="B440" s="205">
        <v>1816</v>
      </c>
      <c r="C440" s="205">
        <v>1900</v>
      </c>
      <c r="D440" s="63">
        <f t="shared" si="6"/>
        <v>0.046</v>
      </c>
    </row>
    <row r="441" s="199" customFormat="1" ht="18.95" customHeight="1" spans="1:4">
      <c r="A441" s="204" t="s">
        <v>661</v>
      </c>
      <c r="B441" s="205">
        <f>SUM(B442:B447)</f>
        <v>43895</v>
      </c>
      <c r="C441" s="205">
        <f>SUM(C442:C447)</f>
        <v>47460</v>
      </c>
      <c r="D441" s="63">
        <f t="shared" si="6"/>
        <v>0.081</v>
      </c>
    </row>
    <row r="442" s="199" customFormat="1" ht="18.95" customHeight="1" spans="1:4">
      <c r="A442" s="204" t="s">
        <v>663</v>
      </c>
      <c r="B442" s="205">
        <v>0</v>
      </c>
      <c r="C442" s="205">
        <v>0</v>
      </c>
      <c r="D442" s="63" t="str">
        <f t="shared" si="6"/>
        <v/>
      </c>
    </row>
    <row r="443" s="199" customFormat="1" ht="18.95" customHeight="1" spans="1:4">
      <c r="A443" s="204" t="s">
        <v>665</v>
      </c>
      <c r="B443" s="205">
        <v>8125</v>
      </c>
      <c r="C443" s="205">
        <v>8660</v>
      </c>
      <c r="D443" s="63">
        <f t="shared" si="6"/>
        <v>0.066</v>
      </c>
    </row>
    <row r="444" s="199" customFormat="1" ht="18.95" customHeight="1" spans="1:4">
      <c r="A444" s="204" t="s">
        <v>667</v>
      </c>
      <c r="B444" s="205">
        <v>6707</v>
      </c>
      <c r="C444" s="205">
        <v>7300</v>
      </c>
      <c r="D444" s="63">
        <f t="shared" si="6"/>
        <v>0.088</v>
      </c>
    </row>
    <row r="445" s="199" customFormat="1" ht="18.95" customHeight="1" spans="1:4">
      <c r="A445" s="204" t="s">
        <v>669</v>
      </c>
      <c r="B445" s="205">
        <v>13910</v>
      </c>
      <c r="C445" s="205">
        <v>15000</v>
      </c>
      <c r="D445" s="63">
        <f t="shared" si="6"/>
        <v>0.078</v>
      </c>
    </row>
    <row r="446" s="199" customFormat="1" ht="18.95" customHeight="1" spans="1:4">
      <c r="A446" s="204" t="s">
        <v>671</v>
      </c>
      <c r="B446" s="205">
        <v>15144</v>
      </c>
      <c r="C446" s="205">
        <v>16500</v>
      </c>
      <c r="D446" s="63">
        <f t="shared" si="6"/>
        <v>0.09</v>
      </c>
    </row>
    <row r="447" s="199" customFormat="1" ht="18.95" customHeight="1" spans="1:4">
      <c r="A447" s="204" t="s">
        <v>673</v>
      </c>
      <c r="B447" s="205">
        <v>9</v>
      </c>
      <c r="C447" s="205"/>
      <c r="D447" s="63" t="str">
        <f t="shared" si="6"/>
        <v/>
      </c>
    </row>
    <row r="448" s="199" customFormat="1" ht="18.95" customHeight="1" spans="1:4">
      <c r="A448" s="204" t="s">
        <v>675</v>
      </c>
      <c r="B448" s="205">
        <f>SUM(B449:B453)</f>
        <v>0</v>
      </c>
      <c r="C448" s="205">
        <f>SUM(C449:C453)</f>
        <v>0</v>
      </c>
      <c r="D448" s="63" t="str">
        <f t="shared" si="6"/>
        <v/>
      </c>
    </row>
    <row r="449" s="199" customFormat="1" ht="18.95" customHeight="1" spans="1:4">
      <c r="A449" s="204" t="s">
        <v>677</v>
      </c>
      <c r="B449" s="205">
        <v>0</v>
      </c>
      <c r="C449" s="205">
        <v>0</v>
      </c>
      <c r="D449" s="63" t="str">
        <f t="shared" si="6"/>
        <v/>
      </c>
    </row>
    <row r="450" s="199" customFormat="1" ht="18.95" customHeight="1" spans="1:4">
      <c r="A450" s="204" t="s">
        <v>679</v>
      </c>
      <c r="B450" s="205">
        <v>0</v>
      </c>
      <c r="C450" s="205">
        <v>0</v>
      </c>
      <c r="D450" s="63" t="str">
        <f t="shared" si="6"/>
        <v/>
      </c>
    </row>
    <row r="451" s="199" customFormat="1" ht="18.95" customHeight="1" spans="1:4">
      <c r="A451" s="204" t="s">
        <v>681</v>
      </c>
      <c r="B451" s="205">
        <v>0</v>
      </c>
      <c r="C451" s="205">
        <v>0</v>
      </c>
      <c r="D451" s="63" t="str">
        <f t="shared" si="6"/>
        <v/>
      </c>
    </row>
    <row r="452" s="199" customFormat="1" ht="18.95" customHeight="1" spans="1:4">
      <c r="A452" s="204" t="s">
        <v>683</v>
      </c>
      <c r="B452" s="205">
        <v>0</v>
      </c>
      <c r="C452" s="205">
        <v>0</v>
      </c>
      <c r="D452" s="63" t="str">
        <f t="shared" si="6"/>
        <v/>
      </c>
    </row>
    <row r="453" s="199" customFormat="1" ht="18.95" customHeight="1" spans="1:4">
      <c r="A453" s="204" t="s">
        <v>685</v>
      </c>
      <c r="B453" s="205">
        <v>0</v>
      </c>
      <c r="C453" s="205">
        <v>0</v>
      </c>
      <c r="D453" s="63" t="str">
        <f t="shared" si="6"/>
        <v/>
      </c>
    </row>
    <row r="454" s="199" customFormat="1" ht="18.95" customHeight="1" spans="1:4">
      <c r="A454" s="204" t="s">
        <v>687</v>
      </c>
      <c r="B454" s="205">
        <v>0</v>
      </c>
      <c r="C454" s="205">
        <v>0</v>
      </c>
      <c r="D454" s="63" t="str">
        <f t="shared" si="6"/>
        <v/>
      </c>
    </row>
    <row r="455" s="199" customFormat="1" ht="18.95" customHeight="1" spans="1:4">
      <c r="A455" s="204" t="s">
        <v>689</v>
      </c>
      <c r="B455" s="205">
        <v>0</v>
      </c>
      <c r="C455" s="205">
        <v>0</v>
      </c>
      <c r="D455" s="63" t="str">
        <f t="shared" si="6"/>
        <v/>
      </c>
    </row>
    <row r="456" s="199" customFormat="1" ht="18.95" customHeight="1" spans="1:4">
      <c r="A456" s="204" t="s">
        <v>691</v>
      </c>
      <c r="B456" s="205">
        <v>0</v>
      </c>
      <c r="C456" s="205">
        <v>0</v>
      </c>
      <c r="D456" s="63" t="str">
        <f t="shared" si="6"/>
        <v/>
      </c>
    </row>
    <row r="457" s="199" customFormat="1" ht="18.95" customHeight="1" spans="1:4">
      <c r="A457" s="204" t="s">
        <v>693</v>
      </c>
      <c r="B457" s="205">
        <v>0</v>
      </c>
      <c r="C457" s="205">
        <v>0</v>
      </c>
      <c r="D457" s="63" t="str">
        <f t="shared" si="6"/>
        <v/>
      </c>
    </row>
    <row r="458" s="199" customFormat="1" ht="18.95" customHeight="1" spans="1:4">
      <c r="A458" s="204" t="s">
        <v>695</v>
      </c>
      <c r="B458" s="205">
        <v>0</v>
      </c>
      <c r="C458" s="205">
        <v>0</v>
      </c>
      <c r="D458" s="63" t="str">
        <f t="shared" si="6"/>
        <v/>
      </c>
    </row>
    <row r="459" s="199" customFormat="1" ht="18.95" customHeight="1" spans="1:4">
      <c r="A459" s="204" t="s">
        <v>697</v>
      </c>
      <c r="B459" s="205">
        <v>0</v>
      </c>
      <c r="C459" s="205">
        <v>0</v>
      </c>
      <c r="D459" s="63" t="str">
        <f t="shared" si="6"/>
        <v/>
      </c>
    </row>
    <row r="460" s="199" customFormat="1" ht="18.95" customHeight="1" spans="1:4">
      <c r="A460" s="204" t="s">
        <v>699</v>
      </c>
      <c r="B460" s="205">
        <v>0</v>
      </c>
      <c r="C460" s="205">
        <v>0</v>
      </c>
      <c r="D460" s="63" t="str">
        <f t="shared" si="6"/>
        <v/>
      </c>
    </row>
    <row r="461" s="199" customFormat="1" ht="18.95" customHeight="1" spans="1:4">
      <c r="A461" s="204" t="s">
        <v>701</v>
      </c>
      <c r="B461" s="205">
        <v>0</v>
      </c>
      <c r="C461" s="205">
        <v>0</v>
      </c>
      <c r="D461" s="63" t="str">
        <f t="shared" si="6"/>
        <v/>
      </c>
    </row>
    <row r="462" s="199" customFormat="1" ht="18.95" customHeight="1" spans="1:4">
      <c r="A462" s="204" t="s">
        <v>703</v>
      </c>
      <c r="B462" s="205">
        <f>SUM(B463:B465)</f>
        <v>2351</v>
      </c>
      <c r="C462" s="205">
        <f>SUM(C463:C465)</f>
        <v>2500</v>
      </c>
      <c r="D462" s="63">
        <f t="shared" si="6"/>
        <v>0.063</v>
      </c>
    </row>
    <row r="463" s="199" customFormat="1" ht="18.95" customHeight="1" spans="1:4">
      <c r="A463" s="204" t="s">
        <v>705</v>
      </c>
      <c r="B463" s="205">
        <v>2309</v>
      </c>
      <c r="C463" s="205">
        <v>2500</v>
      </c>
      <c r="D463" s="63">
        <f t="shared" si="6"/>
        <v>0.083</v>
      </c>
    </row>
    <row r="464" s="199" customFormat="1" ht="18.95" customHeight="1" spans="1:4">
      <c r="A464" s="204" t="s">
        <v>707</v>
      </c>
      <c r="B464" s="205">
        <v>0</v>
      </c>
      <c r="C464" s="205">
        <v>0</v>
      </c>
      <c r="D464" s="63" t="str">
        <f t="shared" si="6"/>
        <v/>
      </c>
    </row>
    <row r="465" s="199" customFormat="1" ht="18.95" customHeight="1" spans="1:4">
      <c r="A465" s="204" t="s">
        <v>709</v>
      </c>
      <c r="B465" s="205">
        <v>42</v>
      </c>
      <c r="C465" s="205"/>
      <c r="D465" s="63" t="str">
        <f t="shared" si="6"/>
        <v/>
      </c>
    </row>
    <row r="466" s="199" customFormat="1" ht="18.95" customHeight="1" spans="1:4">
      <c r="A466" s="204" t="s">
        <v>711</v>
      </c>
      <c r="B466" s="205">
        <f>SUM(B467:B471)</f>
        <v>7152</v>
      </c>
      <c r="C466" s="205">
        <f>SUM(C467:C471)</f>
        <v>7620</v>
      </c>
      <c r="D466" s="63">
        <f t="shared" si="6"/>
        <v>0.065</v>
      </c>
    </row>
    <row r="467" s="199" customFormat="1" ht="18.95" customHeight="1" spans="1:4">
      <c r="A467" s="204" t="s">
        <v>713</v>
      </c>
      <c r="B467" s="205">
        <v>3297</v>
      </c>
      <c r="C467" s="205">
        <v>3500</v>
      </c>
      <c r="D467" s="63">
        <f t="shared" si="6"/>
        <v>0.062</v>
      </c>
    </row>
    <row r="468" s="199" customFormat="1" ht="18.95" customHeight="1" spans="1:4">
      <c r="A468" s="204" t="s">
        <v>715</v>
      </c>
      <c r="B468" s="205">
        <v>3750</v>
      </c>
      <c r="C468" s="205">
        <v>4000</v>
      </c>
      <c r="D468" s="63">
        <f t="shared" si="6"/>
        <v>0.067</v>
      </c>
    </row>
    <row r="469" s="199" customFormat="1" ht="18.95" customHeight="1" spans="1:4">
      <c r="A469" s="204" t="s">
        <v>717</v>
      </c>
      <c r="B469" s="205">
        <v>105</v>
      </c>
      <c r="C469" s="205">
        <v>120</v>
      </c>
      <c r="D469" s="63">
        <f t="shared" si="6"/>
        <v>0.143</v>
      </c>
    </row>
    <row r="470" s="199" customFormat="1" ht="18.95" customHeight="1" spans="1:4">
      <c r="A470" s="204" t="s">
        <v>719</v>
      </c>
      <c r="B470" s="205">
        <v>0</v>
      </c>
      <c r="C470" s="205">
        <v>0</v>
      </c>
      <c r="D470" s="63" t="str">
        <f t="shared" si="6"/>
        <v/>
      </c>
    </row>
    <row r="471" s="199" customFormat="1" ht="18.95" customHeight="1" spans="1:4">
      <c r="A471" s="204" t="s">
        <v>721</v>
      </c>
      <c r="B471" s="205">
        <v>0</v>
      </c>
      <c r="C471" s="205">
        <v>0</v>
      </c>
      <c r="D471" s="63" t="str">
        <f t="shared" si="6"/>
        <v/>
      </c>
    </row>
    <row r="472" s="199" customFormat="1" ht="18.95" customHeight="1" spans="1:4">
      <c r="A472" s="204" t="s">
        <v>723</v>
      </c>
      <c r="B472" s="205">
        <f>SUM(B473:B478)</f>
        <v>9379</v>
      </c>
      <c r="C472" s="205">
        <f>SUM(C473:C478)</f>
        <v>16861</v>
      </c>
      <c r="D472" s="63">
        <f t="shared" si="6"/>
        <v>0.798</v>
      </c>
    </row>
    <row r="473" s="199" customFormat="1" ht="18.95" customHeight="1" spans="1:4">
      <c r="A473" s="204" t="s">
        <v>725</v>
      </c>
      <c r="B473" s="205">
        <v>336</v>
      </c>
      <c r="C473" s="205">
        <v>370</v>
      </c>
      <c r="D473" s="63">
        <f t="shared" si="6"/>
        <v>0.101</v>
      </c>
    </row>
    <row r="474" s="199" customFormat="1" ht="18.95" customHeight="1" spans="1:4">
      <c r="A474" s="204" t="s">
        <v>727</v>
      </c>
      <c r="B474" s="205">
        <v>878</v>
      </c>
      <c r="C474" s="205">
        <v>920</v>
      </c>
      <c r="D474" s="63">
        <f t="shared" si="6"/>
        <v>0.048</v>
      </c>
    </row>
    <row r="475" s="199" customFormat="1" ht="18.95" customHeight="1" spans="1:4">
      <c r="A475" s="204" t="s">
        <v>729</v>
      </c>
      <c r="B475" s="205">
        <v>250</v>
      </c>
      <c r="C475" s="205">
        <v>400</v>
      </c>
      <c r="D475" s="63">
        <f t="shared" si="6"/>
        <v>0.6</v>
      </c>
    </row>
    <row r="476" s="199" customFormat="1" ht="18.95" customHeight="1" spans="1:4">
      <c r="A476" s="204" t="s">
        <v>731</v>
      </c>
      <c r="B476" s="205">
        <v>559</v>
      </c>
      <c r="C476" s="205">
        <v>650</v>
      </c>
      <c r="D476" s="63">
        <f t="shared" si="6"/>
        <v>0.163</v>
      </c>
    </row>
    <row r="477" s="199" customFormat="1" ht="18.95" customHeight="1" spans="1:4">
      <c r="A477" s="204" t="s">
        <v>733</v>
      </c>
      <c r="B477" s="205">
        <v>0</v>
      </c>
      <c r="C477" s="205">
        <v>4935</v>
      </c>
      <c r="D477" s="63" t="str">
        <f t="shared" si="6"/>
        <v/>
      </c>
    </row>
    <row r="478" s="199" customFormat="1" ht="18.95" customHeight="1" spans="1:4">
      <c r="A478" s="204" t="s">
        <v>735</v>
      </c>
      <c r="B478" s="205">
        <v>7356</v>
      </c>
      <c r="C478" s="205">
        <v>9586</v>
      </c>
      <c r="D478" s="63">
        <f t="shared" si="6"/>
        <v>0.303</v>
      </c>
    </row>
    <row r="479" s="199" customFormat="1" ht="18.95" customHeight="1" spans="1:4">
      <c r="A479" s="204" t="s">
        <v>737</v>
      </c>
      <c r="B479" s="205">
        <v>780</v>
      </c>
      <c r="C479" s="205">
        <v>628</v>
      </c>
      <c r="D479" s="63">
        <f t="shared" si="6"/>
        <v>-0.195</v>
      </c>
    </row>
    <row r="480" s="215" customFormat="1" ht="18.95" customHeight="1" spans="1:4">
      <c r="A480" s="202" t="s">
        <v>740</v>
      </c>
      <c r="B480" s="203" t="e">
        <f>SUMIFS(B$481:B$535,#REF!,"&lt;&gt;")</f>
        <v>#REF!</v>
      </c>
      <c r="C480" s="203" t="e">
        <f>SUMIFS(C$481:C$535,#REF!,"&lt;&gt;")</f>
        <v>#REF!</v>
      </c>
      <c r="D480" s="140" t="e">
        <f t="shared" si="6"/>
        <v>#REF!</v>
      </c>
    </row>
    <row r="481" s="199" customFormat="1" ht="18.95" customHeight="1" spans="1:4">
      <c r="A481" s="204" t="s">
        <v>742</v>
      </c>
      <c r="B481" s="205">
        <f>SUM(B482:B485)</f>
        <v>3545</v>
      </c>
      <c r="C481" s="205">
        <f>SUM(C482:C485)</f>
        <v>3691</v>
      </c>
      <c r="D481" s="63">
        <f t="shared" si="6"/>
        <v>0.041</v>
      </c>
    </row>
    <row r="482" s="199" customFormat="1" ht="18.95" customHeight="1" spans="1:4">
      <c r="A482" s="204" t="s">
        <v>139</v>
      </c>
      <c r="B482" s="205">
        <v>2952</v>
      </c>
      <c r="C482" s="205">
        <v>3041</v>
      </c>
      <c r="D482" s="63">
        <f t="shared" si="6"/>
        <v>0.03</v>
      </c>
    </row>
    <row r="483" s="199" customFormat="1" ht="18.95" customHeight="1" spans="1:4">
      <c r="A483" s="204" t="s">
        <v>142</v>
      </c>
      <c r="B483" s="205">
        <v>567</v>
      </c>
      <c r="C483" s="205">
        <v>630</v>
      </c>
      <c r="D483" s="63">
        <f t="shared" si="6"/>
        <v>0.111</v>
      </c>
    </row>
    <row r="484" s="199" customFormat="1" ht="18.95" customHeight="1" spans="1:4">
      <c r="A484" s="204" t="s">
        <v>145</v>
      </c>
      <c r="B484" s="205">
        <v>0</v>
      </c>
      <c r="C484" s="205">
        <v>0</v>
      </c>
      <c r="D484" s="63" t="str">
        <f t="shared" si="6"/>
        <v/>
      </c>
    </row>
    <row r="485" s="199" customFormat="1" ht="18.95" customHeight="1" spans="1:4">
      <c r="A485" s="204" t="s">
        <v>744</v>
      </c>
      <c r="B485" s="205">
        <v>26</v>
      </c>
      <c r="C485" s="205">
        <v>20</v>
      </c>
      <c r="D485" s="63">
        <f t="shared" si="6"/>
        <v>-0.231</v>
      </c>
    </row>
    <row r="486" s="199" customFormat="1" ht="18.95" customHeight="1" spans="1:4">
      <c r="A486" s="204" t="s">
        <v>746</v>
      </c>
      <c r="B486" s="205">
        <f>SUM(B487:B494)</f>
        <v>0</v>
      </c>
      <c r="C486" s="205">
        <f>SUM(C487:C494)</f>
        <v>0</v>
      </c>
      <c r="D486" s="63" t="str">
        <f t="shared" si="6"/>
        <v/>
      </c>
    </row>
    <row r="487" s="199" customFormat="1" ht="18.95" customHeight="1" spans="1:4">
      <c r="A487" s="204" t="s">
        <v>748</v>
      </c>
      <c r="B487" s="205">
        <v>0</v>
      </c>
      <c r="C487" s="205">
        <v>0</v>
      </c>
      <c r="D487" s="63" t="str">
        <f t="shared" si="6"/>
        <v/>
      </c>
    </row>
    <row r="488" s="199" customFormat="1" ht="18.95" customHeight="1" spans="1:4">
      <c r="A488" s="204" t="s">
        <v>750</v>
      </c>
      <c r="B488" s="205">
        <v>0</v>
      </c>
      <c r="C488" s="205">
        <v>0</v>
      </c>
      <c r="D488" s="63" t="str">
        <f t="shared" si="6"/>
        <v/>
      </c>
    </row>
    <row r="489" s="199" customFormat="1" ht="18.95" customHeight="1" spans="1:4">
      <c r="A489" s="204" t="s">
        <v>752</v>
      </c>
      <c r="B489" s="205">
        <v>0</v>
      </c>
      <c r="C489" s="205">
        <v>0</v>
      </c>
      <c r="D489" s="63" t="str">
        <f t="shared" si="6"/>
        <v/>
      </c>
    </row>
    <row r="490" s="199" customFormat="1" ht="18.95" customHeight="1" spans="1:4">
      <c r="A490" s="204" t="s">
        <v>754</v>
      </c>
      <c r="B490" s="205">
        <v>0</v>
      </c>
      <c r="C490" s="205">
        <v>0</v>
      </c>
      <c r="D490" s="63" t="str">
        <f t="shared" si="6"/>
        <v/>
      </c>
    </row>
    <row r="491" s="199" customFormat="1" ht="18.95" customHeight="1" spans="1:4">
      <c r="A491" s="204" t="s">
        <v>756</v>
      </c>
      <c r="B491" s="205">
        <v>0</v>
      </c>
      <c r="C491" s="205">
        <v>0</v>
      </c>
      <c r="D491" s="63" t="str">
        <f t="shared" si="6"/>
        <v/>
      </c>
    </row>
    <row r="492" s="199" customFormat="1" ht="18.95" customHeight="1" spans="1:4">
      <c r="A492" s="204" t="s">
        <v>758</v>
      </c>
      <c r="B492" s="205">
        <v>0</v>
      </c>
      <c r="C492" s="205">
        <v>0</v>
      </c>
      <c r="D492" s="63" t="str">
        <f t="shared" si="6"/>
        <v/>
      </c>
    </row>
    <row r="493" s="199" customFormat="1" ht="18.95" customHeight="1" spans="1:4">
      <c r="A493" s="204" t="s">
        <v>760</v>
      </c>
      <c r="B493" s="205">
        <v>0</v>
      </c>
      <c r="C493" s="205">
        <v>0</v>
      </c>
      <c r="D493" s="63" t="str">
        <f t="shared" si="6"/>
        <v/>
      </c>
    </row>
    <row r="494" s="199" customFormat="1" ht="18.95" customHeight="1" spans="1:4">
      <c r="A494" s="204" t="s">
        <v>762</v>
      </c>
      <c r="B494" s="205"/>
      <c r="C494" s="205"/>
      <c r="D494" s="63" t="str">
        <f t="shared" si="6"/>
        <v/>
      </c>
    </row>
    <row r="495" s="199" customFormat="1" ht="18.95" customHeight="1" spans="1:4">
      <c r="A495" s="204" t="s">
        <v>764</v>
      </c>
      <c r="B495" s="205">
        <f>SUM(B496:B500)</f>
        <v>1889</v>
      </c>
      <c r="C495" s="205">
        <f>SUM(C496:C500)</f>
        <v>2120</v>
      </c>
      <c r="D495" s="63">
        <f t="shared" si="6"/>
        <v>0.122</v>
      </c>
    </row>
    <row r="496" s="199" customFormat="1" ht="18.95" customHeight="1" spans="1:4">
      <c r="A496" s="204" t="s">
        <v>748</v>
      </c>
      <c r="B496" s="205">
        <v>1305</v>
      </c>
      <c r="C496" s="205">
        <v>1470</v>
      </c>
      <c r="D496" s="63">
        <f t="shared" si="6"/>
        <v>0.126</v>
      </c>
    </row>
    <row r="497" s="199" customFormat="1" ht="18.95" customHeight="1" spans="1:4">
      <c r="A497" s="204" t="s">
        <v>766</v>
      </c>
      <c r="B497" s="205">
        <v>584</v>
      </c>
      <c r="C497" s="205">
        <v>650</v>
      </c>
      <c r="D497" s="63">
        <f t="shared" si="6"/>
        <v>0.113</v>
      </c>
    </row>
    <row r="498" s="199" customFormat="1" ht="18.95" customHeight="1" spans="1:4">
      <c r="A498" s="204" t="s">
        <v>768</v>
      </c>
      <c r="B498" s="205">
        <v>0</v>
      </c>
      <c r="C498" s="205">
        <v>0</v>
      </c>
      <c r="D498" s="63" t="str">
        <f t="shared" si="6"/>
        <v/>
      </c>
    </row>
    <row r="499" s="199" customFormat="1" ht="18.95" customHeight="1" spans="1:4">
      <c r="A499" s="204" t="s">
        <v>770</v>
      </c>
      <c r="B499" s="205">
        <v>0</v>
      </c>
      <c r="C499" s="205">
        <v>0</v>
      </c>
      <c r="D499" s="63" t="str">
        <f t="shared" si="6"/>
        <v/>
      </c>
    </row>
    <row r="500" s="199" customFormat="1" ht="18.95" customHeight="1" spans="1:4">
      <c r="A500" s="204" t="s">
        <v>772</v>
      </c>
      <c r="B500" s="205">
        <v>0</v>
      </c>
      <c r="C500" s="205">
        <v>0</v>
      </c>
      <c r="D500" s="63" t="str">
        <f t="shared" ref="D500:D567" si="7">IF(OR(VALUE(C500)=0,ISERROR(C500/B500-1)),"",ROUND(C500/B500-1,3))</f>
        <v/>
      </c>
    </row>
    <row r="501" s="199" customFormat="1" ht="18.95" customHeight="1" spans="1:4">
      <c r="A501" s="204" t="s">
        <v>774</v>
      </c>
      <c r="B501" s="205">
        <f>SUM(B502:B506)</f>
        <v>5714</v>
      </c>
      <c r="C501" s="205">
        <f>SUM(C502:C506)</f>
        <v>6150</v>
      </c>
      <c r="D501" s="63">
        <f t="shared" si="7"/>
        <v>0.076</v>
      </c>
    </row>
    <row r="502" s="199" customFormat="1" ht="18.95" customHeight="1" spans="1:4">
      <c r="A502" s="204" t="s">
        <v>748</v>
      </c>
      <c r="B502" s="205">
        <v>38</v>
      </c>
      <c r="C502" s="205">
        <v>40</v>
      </c>
      <c r="D502" s="63">
        <f t="shared" si="7"/>
        <v>0.053</v>
      </c>
    </row>
    <row r="503" s="199" customFormat="1" ht="18.95" customHeight="1" spans="1:4">
      <c r="A503" s="204" t="s">
        <v>776</v>
      </c>
      <c r="B503" s="205">
        <v>4912</v>
      </c>
      <c r="C503" s="205">
        <v>5300</v>
      </c>
      <c r="D503" s="63">
        <f t="shared" si="7"/>
        <v>0.079</v>
      </c>
    </row>
    <row r="504" s="199" customFormat="1" ht="18.95" customHeight="1" spans="1:4">
      <c r="A504" s="204" t="s">
        <v>778</v>
      </c>
      <c r="B504" s="205">
        <v>754</v>
      </c>
      <c r="C504" s="205">
        <v>800</v>
      </c>
      <c r="D504" s="63">
        <f t="shared" si="7"/>
        <v>0.061</v>
      </c>
    </row>
    <row r="505" s="199" customFormat="1" ht="18.95" customHeight="1" spans="1:4">
      <c r="A505" s="204" t="s">
        <v>780</v>
      </c>
      <c r="B505" s="205">
        <v>0</v>
      </c>
      <c r="C505" s="205">
        <v>0</v>
      </c>
      <c r="D505" s="63" t="str">
        <f t="shared" si="7"/>
        <v/>
      </c>
    </row>
    <row r="506" s="199" customFormat="1" ht="18.95" customHeight="1" spans="1:4">
      <c r="A506" s="204" t="s">
        <v>782</v>
      </c>
      <c r="B506" s="205">
        <v>10</v>
      </c>
      <c r="C506" s="205">
        <v>10</v>
      </c>
      <c r="D506" s="63">
        <f t="shared" si="7"/>
        <v>0</v>
      </c>
    </row>
    <row r="507" s="199" customFormat="1" ht="18.95" customHeight="1" spans="1:4">
      <c r="A507" s="204" t="s">
        <v>784</v>
      </c>
      <c r="B507" s="205">
        <f>SUM(B508:B511)</f>
        <v>100</v>
      </c>
      <c r="C507" s="205">
        <f>SUM(C508:C511)</f>
        <v>150</v>
      </c>
      <c r="D507" s="63">
        <f t="shared" si="7"/>
        <v>0.5</v>
      </c>
    </row>
    <row r="508" s="199" customFormat="1" ht="18.95" customHeight="1" spans="1:4">
      <c r="A508" s="204" t="s">
        <v>748</v>
      </c>
      <c r="B508" s="205">
        <v>0</v>
      </c>
      <c r="C508" s="205">
        <v>0</v>
      </c>
      <c r="D508" s="63" t="str">
        <f t="shared" si="7"/>
        <v/>
      </c>
    </row>
    <row r="509" s="199" customFormat="1" ht="18.95" customHeight="1" spans="1:4">
      <c r="A509" s="204" t="s">
        <v>786</v>
      </c>
      <c r="B509" s="205">
        <v>0</v>
      </c>
      <c r="C509" s="205">
        <v>0</v>
      </c>
      <c r="D509" s="63" t="str">
        <f t="shared" si="7"/>
        <v/>
      </c>
    </row>
    <row r="510" s="199" customFormat="1" ht="18.95" customHeight="1" spans="1:4">
      <c r="A510" s="204" t="s">
        <v>788</v>
      </c>
      <c r="B510" s="205">
        <v>100</v>
      </c>
      <c r="C510" s="205">
        <v>150</v>
      </c>
      <c r="D510" s="63">
        <f t="shared" si="7"/>
        <v>0.5</v>
      </c>
    </row>
    <row r="511" s="199" customFormat="1" ht="18.95" customHeight="1" spans="1:4">
      <c r="A511" s="204" t="s">
        <v>790</v>
      </c>
      <c r="B511" s="205">
        <v>0</v>
      </c>
      <c r="C511" s="205">
        <v>0</v>
      </c>
      <c r="D511" s="63" t="str">
        <f t="shared" si="7"/>
        <v/>
      </c>
    </row>
    <row r="512" s="199" customFormat="1" ht="18.95" customHeight="1" spans="1:4">
      <c r="A512" s="204" t="s">
        <v>792</v>
      </c>
      <c r="B512" s="205">
        <f>SUM(B513:B516)</f>
        <v>586</v>
      </c>
      <c r="C512" s="205">
        <f>SUM(C513:C516)</f>
        <v>659</v>
      </c>
      <c r="D512" s="63">
        <f t="shared" si="7"/>
        <v>0.125</v>
      </c>
    </row>
    <row r="513" s="199" customFormat="1" ht="18.95" customHeight="1" spans="1:4">
      <c r="A513" s="204" t="s">
        <v>794</v>
      </c>
      <c r="B513" s="205">
        <v>341</v>
      </c>
      <c r="C513" s="205">
        <v>399</v>
      </c>
      <c r="D513" s="63">
        <f t="shared" si="7"/>
        <v>0.17</v>
      </c>
    </row>
    <row r="514" s="199" customFormat="1" ht="18.95" customHeight="1" spans="1:4">
      <c r="A514" s="204" t="s">
        <v>796</v>
      </c>
      <c r="B514" s="205">
        <v>245</v>
      </c>
      <c r="C514" s="205">
        <v>260</v>
      </c>
      <c r="D514" s="63">
        <f t="shared" si="7"/>
        <v>0.061</v>
      </c>
    </row>
    <row r="515" s="199" customFormat="1" ht="18.95" customHeight="1" spans="1:4">
      <c r="A515" s="204" t="s">
        <v>798</v>
      </c>
      <c r="B515" s="205">
        <v>0</v>
      </c>
      <c r="C515" s="205">
        <v>0</v>
      </c>
      <c r="D515" s="63" t="str">
        <f t="shared" si="7"/>
        <v/>
      </c>
    </row>
    <row r="516" s="199" customFormat="1" ht="18.95" customHeight="1" spans="1:4">
      <c r="A516" s="204" t="s">
        <v>800</v>
      </c>
      <c r="B516" s="205">
        <v>0</v>
      </c>
      <c r="C516" s="205"/>
      <c r="D516" s="63" t="str">
        <f t="shared" si="7"/>
        <v/>
      </c>
    </row>
    <row r="517" s="199" customFormat="1" ht="18.95" customHeight="1" spans="1:4">
      <c r="A517" s="204" t="s">
        <v>802</v>
      </c>
      <c r="B517" s="205">
        <f>SUM(B518:B523)</f>
        <v>1884</v>
      </c>
      <c r="C517" s="205">
        <f>SUM(C518:C523)</f>
        <v>2070</v>
      </c>
      <c r="D517" s="63">
        <f t="shared" si="7"/>
        <v>0.099</v>
      </c>
    </row>
    <row r="518" s="199" customFormat="1" ht="18.95" customHeight="1" spans="1:4">
      <c r="A518" s="204" t="s">
        <v>748</v>
      </c>
      <c r="B518" s="205">
        <v>376</v>
      </c>
      <c r="C518" s="205">
        <v>420</v>
      </c>
      <c r="D518" s="63">
        <f t="shared" si="7"/>
        <v>0.117</v>
      </c>
    </row>
    <row r="519" s="199" customFormat="1" ht="18.95" customHeight="1" spans="1:4">
      <c r="A519" s="204" t="s">
        <v>804</v>
      </c>
      <c r="B519" s="205">
        <v>1375</v>
      </c>
      <c r="C519" s="205">
        <v>1500</v>
      </c>
      <c r="D519" s="63">
        <f t="shared" si="7"/>
        <v>0.091</v>
      </c>
    </row>
    <row r="520" s="199" customFormat="1" ht="18.95" customHeight="1" spans="1:4">
      <c r="A520" s="204" t="s">
        <v>806</v>
      </c>
      <c r="B520" s="205">
        <v>0</v>
      </c>
      <c r="C520" s="205">
        <v>0</v>
      </c>
      <c r="D520" s="63" t="str">
        <f t="shared" si="7"/>
        <v/>
      </c>
    </row>
    <row r="521" s="199" customFormat="1" ht="18.95" customHeight="1" spans="1:4">
      <c r="A521" s="204" t="s">
        <v>808</v>
      </c>
      <c r="B521" s="205">
        <v>0</v>
      </c>
      <c r="C521" s="205">
        <v>0</v>
      </c>
      <c r="D521" s="63" t="str">
        <f t="shared" si="7"/>
        <v/>
      </c>
    </row>
    <row r="522" s="199" customFormat="1" ht="18.95" customHeight="1" spans="1:4">
      <c r="A522" s="204" t="s">
        <v>810</v>
      </c>
      <c r="B522" s="205">
        <v>130</v>
      </c>
      <c r="C522" s="205">
        <v>150</v>
      </c>
      <c r="D522" s="63">
        <f t="shared" si="7"/>
        <v>0.154</v>
      </c>
    </row>
    <row r="523" s="199" customFormat="1" ht="18.95" customHeight="1" spans="1:4">
      <c r="A523" s="204" t="s">
        <v>812</v>
      </c>
      <c r="B523" s="205">
        <v>3</v>
      </c>
      <c r="C523" s="205"/>
      <c r="D523" s="63" t="str">
        <f t="shared" si="7"/>
        <v/>
      </c>
    </row>
    <row r="524" s="199" customFormat="1" ht="18.95" customHeight="1" spans="1:4">
      <c r="A524" s="204" t="s">
        <v>814</v>
      </c>
      <c r="B524" s="205">
        <f>SUM(B525:B527)</f>
        <v>0</v>
      </c>
      <c r="C524" s="205">
        <f>SUM(C525:C527)</f>
        <v>0</v>
      </c>
      <c r="D524" s="63" t="str">
        <f t="shared" si="7"/>
        <v/>
      </c>
    </row>
    <row r="525" s="199" customFormat="1" ht="18.95" customHeight="1" spans="1:4">
      <c r="A525" s="204" t="s">
        <v>816</v>
      </c>
      <c r="B525" s="205">
        <v>0</v>
      </c>
      <c r="C525" s="205">
        <v>0</v>
      </c>
      <c r="D525" s="63" t="str">
        <f t="shared" si="7"/>
        <v/>
      </c>
    </row>
    <row r="526" s="199" customFormat="1" ht="18.95" customHeight="1" spans="1:4">
      <c r="A526" s="204" t="s">
        <v>818</v>
      </c>
      <c r="B526" s="205">
        <v>0</v>
      </c>
      <c r="C526" s="205">
        <v>0</v>
      </c>
      <c r="D526" s="63" t="str">
        <f t="shared" si="7"/>
        <v/>
      </c>
    </row>
    <row r="527" s="199" customFormat="1" ht="18.95" customHeight="1" spans="1:4">
      <c r="A527" s="204" t="s">
        <v>820</v>
      </c>
      <c r="B527" s="205">
        <v>0</v>
      </c>
      <c r="C527" s="205">
        <v>0</v>
      </c>
      <c r="D527" s="63" t="str">
        <f t="shared" si="7"/>
        <v/>
      </c>
    </row>
    <row r="528" s="199" customFormat="1" ht="18.95" customHeight="1" spans="1:4">
      <c r="A528" s="204" t="s">
        <v>822</v>
      </c>
      <c r="B528" s="205">
        <f>SUM(B529:B530)</f>
        <v>0</v>
      </c>
      <c r="C528" s="205">
        <f>SUM(C529:C530)</f>
        <v>0</v>
      </c>
      <c r="D528" s="63" t="str">
        <f t="shared" si="7"/>
        <v/>
      </c>
    </row>
    <row r="529" s="199" customFormat="1" ht="18.95" customHeight="1" spans="1:4">
      <c r="A529" s="206" t="s">
        <v>825</v>
      </c>
      <c r="B529" s="205">
        <v>0</v>
      </c>
      <c r="C529" s="205"/>
      <c r="D529" s="63"/>
    </row>
    <row r="530" s="199" customFormat="1" ht="18.95" customHeight="1" spans="1:4">
      <c r="A530" s="206" t="s">
        <v>828</v>
      </c>
      <c r="B530" s="205">
        <v>0</v>
      </c>
      <c r="C530" s="205">
        <v>0</v>
      </c>
      <c r="D530" s="63"/>
    </row>
    <row r="531" s="199" customFormat="1" ht="18.95" customHeight="1" spans="1:4">
      <c r="A531" s="204" t="s">
        <v>830</v>
      </c>
      <c r="B531" s="205">
        <f>SUM(B532:B535)</f>
        <v>6337</v>
      </c>
      <c r="C531" s="205">
        <f>SUM(C532:C535)</f>
        <v>6400</v>
      </c>
      <c r="D531" s="63">
        <f t="shared" si="7"/>
        <v>0.01</v>
      </c>
    </row>
    <row r="532" s="199" customFormat="1" ht="18.95" customHeight="1" spans="1:4">
      <c r="A532" s="204" t="s">
        <v>832</v>
      </c>
      <c r="B532" s="205"/>
      <c r="C532" s="205"/>
      <c r="D532" s="63" t="str">
        <f t="shared" si="7"/>
        <v/>
      </c>
    </row>
    <row r="533" s="199" customFormat="1" ht="18.95" customHeight="1" spans="1:4">
      <c r="A533" s="204" t="s">
        <v>834</v>
      </c>
      <c r="B533" s="205">
        <v>0</v>
      </c>
      <c r="C533" s="205">
        <v>0</v>
      </c>
      <c r="D533" s="63" t="str">
        <f t="shared" si="7"/>
        <v/>
      </c>
    </row>
    <row r="534" s="199" customFormat="1" ht="18.95" customHeight="1" spans="1:4">
      <c r="A534" s="204" t="s">
        <v>836</v>
      </c>
      <c r="B534" s="205">
        <v>0</v>
      </c>
      <c r="C534" s="205">
        <v>0</v>
      </c>
      <c r="D534" s="63" t="str">
        <f t="shared" si="7"/>
        <v/>
      </c>
    </row>
    <row r="535" s="199" customFormat="1" ht="18.95" customHeight="1" spans="1:4">
      <c r="A535" s="204" t="s">
        <v>837</v>
      </c>
      <c r="B535" s="205">
        <v>6337</v>
      </c>
      <c r="C535" s="205">
        <v>6400</v>
      </c>
      <c r="D535" s="63">
        <f t="shared" si="7"/>
        <v>0.01</v>
      </c>
    </row>
    <row r="536" s="215" customFormat="1" ht="18.95" customHeight="1" spans="1:4">
      <c r="A536" s="202" t="s">
        <v>2568</v>
      </c>
      <c r="B536" s="203" t="e">
        <f>SUMIFS(B$537:B$602,#REF!,"&lt;&gt;")</f>
        <v>#REF!</v>
      </c>
      <c r="C536" s="203" t="e">
        <f>SUMIFS(C$537:C$602,#REF!,"&lt;&gt;")</f>
        <v>#REF!</v>
      </c>
      <c r="D536" s="140" t="e">
        <f t="shared" si="7"/>
        <v>#REF!</v>
      </c>
    </row>
    <row r="537" s="199" customFormat="1" ht="18.95" customHeight="1" spans="1:4">
      <c r="A537" s="206" t="s">
        <v>2569</v>
      </c>
      <c r="B537" s="205">
        <f>SUM(B538:B552)</f>
        <v>18934</v>
      </c>
      <c r="C537" s="205">
        <f>SUM(C538:C552)</f>
        <v>21380</v>
      </c>
      <c r="D537" s="63">
        <f t="shared" si="7"/>
        <v>0.129</v>
      </c>
    </row>
    <row r="538" s="199" customFormat="1" ht="18.95" customHeight="1" spans="1:4">
      <c r="A538" s="204" t="s">
        <v>139</v>
      </c>
      <c r="B538" s="205">
        <v>5907</v>
      </c>
      <c r="C538" s="205">
        <v>7055</v>
      </c>
      <c r="D538" s="63">
        <f t="shared" si="7"/>
        <v>0.194</v>
      </c>
    </row>
    <row r="539" s="199" customFormat="1" ht="18.95" customHeight="1" spans="1:4">
      <c r="A539" s="204" t="s">
        <v>142</v>
      </c>
      <c r="B539" s="205">
        <v>647</v>
      </c>
      <c r="C539" s="205">
        <v>850</v>
      </c>
      <c r="D539" s="63">
        <f t="shared" si="7"/>
        <v>0.314</v>
      </c>
    </row>
    <row r="540" s="199" customFormat="1" ht="18.95" customHeight="1" spans="1:4">
      <c r="A540" s="204" t="s">
        <v>145</v>
      </c>
      <c r="B540" s="205">
        <v>0</v>
      </c>
      <c r="C540" s="205">
        <v>0</v>
      </c>
      <c r="D540" s="63" t="str">
        <f t="shared" si="7"/>
        <v/>
      </c>
    </row>
    <row r="541" s="199" customFormat="1" ht="18.95" customHeight="1" spans="1:4">
      <c r="A541" s="204" t="s">
        <v>844</v>
      </c>
      <c r="B541" s="205">
        <v>975</v>
      </c>
      <c r="C541" s="205">
        <v>1050</v>
      </c>
      <c r="D541" s="63">
        <f t="shared" si="7"/>
        <v>0.077</v>
      </c>
    </row>
    <row r="542" s="199" customFormat="1" ht="18.95" customHeight="1" spans="1:4">
      <c r="A542" s="204" t="s">
        <v>846</v>
      </c>
      <c r="B542" s="205">
        <v>89</v>
      </c>
      <c r="C542" s="205">
        <v>95</v>
      </c>
      <c r="D542" s="63">
        <f t="shared" si="7"/>
        <v>0.067</v>
      </c>
    </row>
    <row r="543" s="199" customFormat="1" ht="18.95" customHeight="1" spans="1:4">
      <c r="A543" s="204" t="s">
        <v>848</v>
      </c>
      <c r="B543" s="205">
        <v>310</v>
      </c>
      <c r="C543" s="205">
        <v>330</v>
      </c>
      <c r="D543" s="63">
        <f t="shared" si="7"/>
        <v>0.065</v>
      </c>
    </row>
    <row r="544" s="199" customFormat="1" ht="18.95" customHeight="1" spans="1:4">
      <c r="A544" s="204" t="s">
        <v>850</v>
      </c>
      <c r="B544" s="205">
        <v>3923</v>
      </c>
      <c r="C544" s="205">
        <v>4200</v>
      </c>
      <c r="D544" s="63">
        <f t="shared" si="7"/>
        <v>0.071</v>
      </c>
    </row>
    <row r="545" s="199" customFormat="1" ht="18.95" customHeight="1" spans="1:4">
      <c r="A545" s="204" t="s">
        <v>852</v>
      </c>
      <c r="B545" s="205">
        <v>759</v>
      </c>
      <c r="C545" s="205">
        <v>300</v>
      </c>
      <c r="D545" s="63">
        <f t="shared" si="7"/>
        <v>-0.605</v>
      </c>
    </row>
    <row r="546" s="199" customFormat="1" ht="18.95" customHeight="1" spans="1:4">
      <c r="A546" s="204" t="s">
        <v>854</v>
      </c>
      <c r="B546" s="205">
        <v>3933</v>
      </c>
      <c r="C546" s="205">
        <v>4200</v>
      </c>
      <c r="D546" s="63">
        <f t="shared" si="7"/>
        <v>0.068</v>
      </c>
    </row>
    <row r="547" s="199" customFormat="1" ht="18.95" customHeight="1" spans="1:4">
      <c r="A547" s="206" t="s">
        <v>2570</v>
      </c>
      <c r="B547" s="205">
        <v>0</v>
      </c>
      <c r="C547" s="205">
        <v>0</v>
      </c>
      <c r="D547" s="63" t="str">
        <f t="shared" si="7"/>
        <v/>
      </c>
    </row>
    <row r="548" s="199" customFormat="1" ht="18.95" customHeight="1" spans="1:4">
      <c r="A548" s="204" t="s">
        <v>858</v>
      </c>
      <c r="B548" s="205">
        <v>1226</v>
      </c>
      <c r="C548" s="205">
        <v>1300</v>
      </c>
      <c r="D548" s="63">
        <f t="shared" si="7"/>
        <v>0.06</v>
      </c>
    </row>
    <row r="549" s="199" customFormat="1" ht="18.95" customHeight="1" spans="1:4">
      <c r="A549" s="206" t="s">
        <v>2571</v>
      </c>
      <c r="B549" s="205">
        <v>47</v>
      </c>
      <c r="C549" s="205">
        <v>55</v>
      </c>
      <c r="D549" s="63">
        <f t="shared" si="7"/>
        <v>0.17</v>
      </c>
    </row>
    <row r="550" s="199" customFormat="1" ht="18.95" customHeight="1" spans="1:4">
      <c r="A550" s="206" t="s">
        <v>2572</v>
      </c>
      <c r="B550" s="205"/>
      <c r="C550" s="205">
        <v>490</v>
      </c>
      <c r="D550" s="63" t="str">
        <f t="shared" si="7"/>
        <v/>
      </c>
    </row>
    <row r="551" s="199" customFormat="1" ht="18.95" customHeight="1" spans="1:4">
      <c r="A551" s="206" t="s">
        <v>2573</v>
      </c>
      <c r="B551" s="205"/>
      <c r="C551" s="205">
        <v>265</v>
      </c>
      <c r="D551" s="63" t="str">
        <f t="shared" si="7"/>
        <v/>
      </c>
    </row>
    <row r="552" s="199" customFormat="1" ht="18.95" customHeight="1" spans="1:4">
      <c r="A552" s="206" t="s">
        <v>2574</v>
      </c>
      <c r="B552" s="205">
        <v>1118</v>
      </c>
      <c r="C552" s="205">
        <v>1190</v>
      </c>
      <c r="D552" s="63">
        <f t="shared" si="7"/>
        <v>0.064</v>
      </c>
    </row>
    <row r="553" s="199" customFormat="1" ht="18.95" customHeight="1" spans="1:4">
      <c r="A553" s="204" t="s">
        <v>864</v>
      </c>
      <c r="B553" s="205">
        <f>SUM(B554:B560)</f>
        <v>2141</v>
      </c>
      <c r="C553" s="205">
        <f>SUM(C554:C560)</f>
        <v>2298</v>
      </c>
      <c r="D553" s="63">
        <f t="shared" si="7"/>
        <v>0.073</v>
      </c>
    </row>
    <row r="554" s="199" customFormat="1" ht="18.95" customHeight="1" spans="1:4">
      <c r="A554" s="204" t="s">
        <v>139</v>
      </c>
      <c r="B554" s="205">
        <v>149</v>
      </c>
      <c r="C554" s="205">
        <v>153</v>
      </c>
      <c r="D554" s="63">
        <f t="shared" si="7"/>
        <v>0.027</v>
      </c>
    </row>
    <row r="555" s="199" customFormat="1" ht="18.95" customHeight="1" spans="1:4">
      <c r="A555" s="204" t="s">
        <v>142</v>
      </c>
      <c r="B555" s="205">
        <v>21</v>
      </c>
      <c r="C555" s="205">
        <v>25</v>
      </c>
      <c r="D555" s="63">
        <f t="shared" si="7"/>
        <v>0.19</v>
      </c>
    </row>
    <row r="556" s="199" customFormat="1" ht="18.95" customHeight="1" spans="1:4">
      <c r="A556" s="204" t="s">
        <v>145</v>
      </c>
      <c r="B556" s="205">
        <v>0</v>
      </c>
      <c r="C556" s="205">
        <v>0</v>
      </c>
      <c r="D556" s="63" t="str">
        <f t="shared" si="7"/>
        <v/>
      </c>
    </row>
    <row r="557" s="199" customFormat="1" ht="18.95" customHeight="1" spans="1:4">
      <c r="A557" s="204" t="s">
        <v>866</v>
      </c>
      <c r="B557" s="205">
        <v>872</v>
      </c>
      <c r="C557" s="205">
        <v>920</v>
      </c>
      <c r="D557" s="63">
        <f t="shared" si="7"/>
        <v>0.055</v>
      </c>
    </row>
    <row r="558" s="199" customFormat="1" ht="18.95" customHeight="1" spans="1:4">
      <c r="A558" s="204" t="s">
        <v>868</v>
      </c>
      <c r="B558" s="205">
        <v>1099</v>
      </c>
      <c r="C558" s="205">
        <v>1200</v>
      </c>
      <c r="D558" s="63">
        <f t="shared" si="7"/>
        <v>0.092</v>
      </c>
    </row>
    <row r="559" s="199" customFormat="1" ht="18.95" customHeight="1" spans="1:4">
      <c r="A559" s="204" t="s">
        <v>870</v>
      </c>
      <c r="B559" s="205">
        <v>0</v>
      </c>
      <c r="C559" s="205">
        <v>0</v>
      </c>
      <c r="D559" s="63" t="str">
        <f t="shared" si="7"/>
        <v/>
      </c>
    </row>
    <row r="560" s="199" customFormat="1" ht="18.95" customHeight="1" spans="1:4">
      <c r="A560" s="204" t="s">
        <v>872</v>
      </c>
      <c r="B560" s="205">
        <v>0</v>
      </c>
      <c r="C560" s="205">
        <v>0</v>
      </c>
      <c r="D560" s="63" t="str">
        <f t="shared" si="7"/>
        <v/>
      </c>
    </row>
    <row r="561" s="199" customFormat="1" ht="18.95" customHeight="1" spans="1:4">
      <c r="A561" s="204" t="s">
        <v>874</v>
      </c>
      <c r="B561" s="205">
        <f>SUM(B562:B571)</f>
        <v>859</v>
      </c>
      <c r="C561" s="205">
        <f>SUM(C562:C571)</f>
        <v>902</v>
      </c>
      <c r="D561" s="63">
        <f t="shared" si="7"/>
        <v>0.05</v>
      </c>
    </row>
    <row r="562" s="199" customFormat="1" ht="18.95" customHeight="1" spans="1:4">
      <c r="A562" s="204" t="s">
        <v>139</v>
      </c>
      <c r="B562" s="205">
        <v>49</v>
      </c>
      <c r="C562" s="205">
        <v>50</v>
      </c>
      <c r="D562" s="63">
        <f t="shared" si="7"/>
        <v>0.02</v>
      </c>
    </row>
    <row r="563" s="199" customFormat="1" ht="18.95" customHeight="1" spans="1:4">
      <c r="A563" s="204" t="s">
        <v>142</v>
      </c>
      <c r="B563" s="205">
        <v>171</v>
      </c>
      <c r="C563" s="205">
        <v>180</v>
      </c>
      <c r="D563" s="63">
        <f t="shared" si="7"/>
        <v>0.053</v>
      </c>
    </row>
    <row r="564" s="199" customFormat="1" ht="18.95" customHeight="1" spans="1:4">
      <c r="A564" s="204" t="s">
        <v>145</v>
      </c>
      <c r="B564" s="205">
        <v>0</v>
      </c>
      <c r="C564" s="205">
        <v>0</v>
      </c>
      <c r="D564" s="63" t="str">
        <f t="shared" si="7"/>
        <v/>
      </c>
    </row>
    <row r="565" s="199" customFormat="1" ht="18.95" customHeight="1" spans="1:4">
      <c r="A565" s="204" t="s">
        <v>876</v>
      </c>
      <c r="B565" s="205">
        <v>0</v>
      </c>
      <c r="C565" s="205">
        <v>0</v>
      </c>
      <c r="D565" s="63" t="str">
        <f t="shared" si="7"/>
        <v/>
      </c>
    </row>
    <row r="566" s="199" customFormat="1" ht="18.95" customHeight="1" spans="1:4">
      <c r="A566" s="204" t="s">
        <v>878</v>
      </c>
      <c r="B566" s="205">
        <v>0</v>
      </c>
      <c r="C566" s="205"/>
      <c r="D566" s="63" t="str">
        <f t="shared" si="7"/>
        <v/>
      </c>
    </row>
    <row r="567" s="199" customFormat="1" ht="18.95" customHeight="1" spans="1:4">
      <c r="A567" s="204" t="s">
        <v>880</v>
      </c>
      <c r="B567" s="205">
        <v>15</v>
      </c>
      <c r="C567" s="205">
        <v>15</v>
      </c>
      <c r="D567" s="63">
        <f t="shared" si="7"/>
        <v>0</v>
      </c>
    </row>
    <row r="568" s="199" customFormat="1" ht="18.95" customHeight="1" spans="1:4">
      <c r="A568" s="204" t="s">
        <v>882</v>
      </c>
      <c r="B568" s="205">
        <v>450</v>
      </c>
      <c r="C568" s="205">
        <v>480</v>
      </c>
      <c r="D568" s="63">
        <f t="shared" ref="D568:D639" si="8">IF(OR(VALUE(C568)=0,ISERROR(C568/B568-1)),"",ROUND(C568/B568-1,3))</f>
        <v>0.067</v>
      </c>
    </row>
    <row r="569" s="199" customFormat="1" ht="18.95" customHeight="1" spans="1:4">
      <c r="A569" s="204" t="s">
        <v>884</v>
      </c>
      <c r="B569" s="205">
        <v>167</v>
      </c>
      <c r="C569" s="205">
        <v>170</v>
      </c>
      <c r="D569" s="63">
        <f t="shared" si="8"/>
        <v>0.018</v>
      </c>
    </row>
    <row r="570" s="199" customFormat="1" ht="18.95" customHeight="1" spans="1:4">
      <c r="A570" s="204" t="s">
        <v>886</v>
      </c>
      <c r="B570" s="205">
        <v>0</v>
      </c>
      <c r="C570" s="205"/>
      <c r="D570" s="63" t="str">
        <f t="shared" si="8"/>
        <v/>
      </c>
    </row>
    <row r="571" s="199" customFormat="1" ht="18.95" customHeight="1" spans="1:4">
      <c r="A571" s="204" t="s">
        <v>888</v>
      </c>
      <c r="B571" s="205">
        <v>7</v>
      </c>
      <c r="C571" s="205">
        <v>7</v>
      </c>
      <c r="D571" s="63">
        <f t="shared" si="8"/>
        <v>0</v>
      </c>
    </row>
    <row r="572" s="199" customFormat="1" ht="18.95" customHeight="1" spans="1:4">
      <c r="A572" s="206" t="s">
        <v>890</v>
      </c>
      <c r="B572" s="205">
        <f>SUM(B573:B582)</f>
        <v>7457</v>
      </c>
      <c r="C572" s="205">
        <f>SUM(C573:C582)</f>
        <v>0</v>
      </c>
      <c r="D572" s="63" t="str">
        <f t="shared" si="8"/>
        <v/>
      </c>
    </row>
    <row r="573" s="199" customFormat="1" ht="18.95" customHeight="1" spans="1:4">
      <c r="A573" s="206" t="s">
        <v>139</v>
      </c>
      <c r="B573" s="205">
        <v>2108</v>
      </c>
      <c r="C573" s="205"/>
      <c r="D573" s="63" t="str">
        <f t="shared" si="8"/>
        <v/>
      </c>
    </row>
    <row r="574" s="199" customFormat="1" ht="18.95" customHeight="1" spans="1:4">
      <c r="A574" s="204" t="s">
        <v>142</v>
      </c>
      <c r="B574" s="205">
        <v>136</v>
      </c>
      <c r="C574" s="205"/>
      <c r="D574" s="63" t="str">
        <f t="shared" si="8"/>
        <v/>
      </c>
    </row>
    <row r="575" s="199" customFormat="1" ht="18.95" customHeight="1" spans="1:4">
      <c r="A575" s="204" t="s">
        <v>145</v>
      </c>
      <c r="B575" s="205">
        <v>0</v>
      </c>
      <c r="C575" s="205"/>
      <c r="D575" s="63" t="str">
        <f t="shared" si="8"/>
        <v/>
      </c>
    </row>
    <row r="576" s="199" customFormat="1" ht="18.95" customHeight="1" spans="1:4">
      <c r="A576" s="204" t="s">
        <v>892</v>
      </c>
      <c r="B576" s="205">
        <v>1281</v>
      </c>
      <c r="C576" s="205"/>
      <c r="D576" s="63" t="str">
        <f t="shared" si="8"/>
        <v/>
      </c>
    </row>
    <row r="577" s="199" customFormat="1" ht="18.95" customHeight="1" spans="1:4">
      <c r="A577" s="204" t="s">
        <v>894</v>
      </c>
      <c r="B577" s="205">
        <v>1998</v>
      </c>
      <c r="C577" s="205"/>
      <c r="D577" s="63" t="str">
        <f t="shared" si="8"/>
        <v/>
      </c>
    </row>
    <row r="578" s="199" customFormat="1" ht="18.95" customHeight="1" spans="1:4">
      <c r="A578" s="204" t="s">
        <v>896</v>
      </c>
      <c r="B578" s="205">
        <v>471</v>
      </c>
      <c r="C578" s="205"/>
      <c r="D578" s="63" t="str">
        <f t="shared" si="8"/>
        <v/>
      </c>
    </row>
    <row r="579" s="199" customFormat="1" ht="18.95" customHeight="1" spans="1:4">
      <c r="A579" s="206" t="s">
        <v>898</v>
      </c>
      <c r="B579" s="205">
        <v>81</v>
      </c>
      <c r="C579" s="205"/>
      <c r="D579" s="63" t="str">
        <f t="shared" si="8"/>
        <v/>
      </c>
    </row>
    <row r="580" s="199" customFormat="1" ht="18.95" customHeight="1" spans="1:4">
      <c r="A580" s="206" t="s">
        <v>900</v>
      </c>
      <c r="B580" s="205">
        <v>1011</v>
      </c>
      <c r="C580" s="205"/>
      <c r="D580" s="63" t="str">
        <f t="shared" si="8"/>
        <v/>
      </c>
    </row>
    <row r="581" s="199" customFormat="1" ht="18.95" customHeight="1" spans="1:4">
      <c r="A581" s="206" t="s">
        <v>902</v>
      </c>
      <c r="B581" s="205">
        <v>2</v>
      </c>
      <c r="C581" s="205"/>
      <c r="D581" s="63" t="str">
        <f t="shared" si="8"/>
        <v/>
      </c>
    </row>
    <row r="582" s="199" customFormat="1" ht="18.95" customHeight="1" spans="1:4">
      <c r="A582" s="206" t="s">
        <v>904</v>
      </c>
      <c r="B582" s="205">
        <v>369</v>
      </c>
      <c r="C582" s="205"/>
      <c r="D582" s="63" t="str">
        <f t="shared" si="8"/>
        <v/>
      </c>
    </row>
    <row r="583" s="199" customFormat="1" ht="18.95" customHeight="1" spans="1:4">
      <c r="A583" s="206" t="s">
        <v>2575</v>
      </c>
      <c r="B583" s="205">
        <f>SUM(B584:B591)</f>
        <v>0</v>
      </c>
      <c r="C583" s="205">
        <f>SUM(C584:C591)</f>
        <v>2055</v>
      </c>
      <c r="D583" s="63" t="str">
        <f t="shared" si="8"/>
        <v/>
      </c>
    </row>
    <row r="584" s="199" customFormat="1" ht="18.95" customHeight="1" spans="1:4">
      <c r="A584" s="206" t="s">
        <v>139</v>
      </c>
      <c r="B584" s="205"/>
      <c r="C584" s="205"/>
      <c r="D584" s="63" t="str">
        <f t="shared" si="8"/>
        <v/>
      </c>
    </row>
    <row r="585" s="199" customFormat="1" ht="18.95" customHeight="1" spans="1:4">
      <c r="A585" s="206" t="s">
        <v>142</v>
      </c>
      <c r="B585" s="205"/>
      <c r="C585" s="205"/>
      <c r="D585" s="63" t="str">
        <f t="shared" si="8"/>
        <v/>
      </c>
    </row>
    <row r="586" s="199" customFormat="1" ht="18.95" customHeight="1" spans="1:4">
      <c r="A586" s="206" t="s">
        <v>145</v>
      </c>
      <c r="B586" s="205"/>
      <c r="C586" s="205"/>
      <c r="D586" s="63" t="str">
        <f t="shared" si="8"/>
        <v/>
      </c>
    </row>
    <row r="587" s="199" customFormat="1" ht="18.95" customHeight="1" spans="1:4">
      <c r="A587" s="206" t="s">
        <v>898</v>
      </c>
      <c r="B587" s="205"/>
      <c r="C587" s="205">
        <v>86</v>
      </c>
      <c r="D587" s="63" t="str">
        <f t="shared" si="8"/>
        <v/>
      </c>
    </row>
    <row r="588" s="199" customFormat="1" ht="18.95" customHeight="1" spans="1:4">
      <c r="A588" s="206" t="s">
        <v>900</v>
      </c>
      <c r="B588" s="205"/>
      <c r="C588" s="205">
        <v>1100</v>
      </c>
      <c r="D588" s="63" t="str">
        <f t="shared" si="8"/>
        <v/>
      </c>
    </row>
    <row r="589" s="199" customFormat="1" ht="18.95" customHeight="1" spans="1:4">
      <c r="A589" s="206" t="s">
        <v>902</v>
      </c>
      <c r="B589" s="205"/>
      <c r="C589" s="205"/>
      <c r="D589" s="63" t="str">
        <f t="shared" si="8"/>
        <v/>
      </c>
    </row>
    <row r="590" s="199" customFormat="1" ht="18.95" customHeight="1" spans="1:4">
      <c r="A590" s="206" t="s">
        <v>896</v>
      </c>
      <c r="B590" s="205"/>
      <c r="C590" s="205">
        <v>500</v>
      </c>
      <c r="D590" s="63" t="str">
        <f t="shared" si="8"/>
        <v/>
      </c>
    </row>
    <row r="591" s="199" customFormat="1" ht="18.95" customHeight="1" spans="1:4">
      <c r="A591" s="206" t="s">
        <v>2576</v>
      </c>
      <c r="B591" s="205"/>
      <c r="C591" s="205">
        <v>369</v>
      </c>
      <c r="D591" s="63" t="str">
        <f t="shared" si="8"/>
        <v/>
      </c>
    </row>
    <row r="592" s="199" customFormat="1" ht="18.95" customHeight="1" spans="1:4">
      <c r="A592" s="206" t="s">
        <v>2577</v>
      </c>
      <c r="B592" s="205">
        <f>SUM(B593:B598)</f>
        <v>0</v>
      </c>
      <c r="C592" s="205">
        <f>SUM(C593:C598)</f>
        <v>5791</v>
      </c>
      <c r="D592" s="63" t="str">
        <f t="shared" si="8"/>
        <v/>
      </c>
    </row>
    <row r="593" s="199" customFormat="1" ht="18.95" customHeight="1" spans="1:4">
      <c r="A593" s="206" t="s">
        <v>139</v>
      </c>
      <c r="B593" s="205"/>
      <c r="C593" s="205">
        <v>2171</v>
      </c>
      <c r="D593" s="63" t="str">
        <f t="shared" si="8"/>
        <v/>
      </c>
    </row>
    <row r="594" s="199" customFormat="1" ht="18.95" customHeight="1" spans="1:4">
      <c r="A594" s="206" t="s">
        <v>142</v>
      </c>
      <c r="B594" s="205"/>
      <c r="C594" s="205">
        <v>150</v>
      </c>
      <c r="D594" s="63" t="str">
        <f t="shared" si="8"/>
        <v/>
      </c>
    </row>
    <row r="595" s="199" customFormat="1" ht="18.95" customHeight="1" spans="1:4">
      <c r="A595" s="206" t="s">
        <v>145</v>
      </c>
      <c r="B595" s="205"/>
      <c r="C595" s="205"/>
      <c r="D595" s="63" t="str">
        <f t="shared" si="8"/>
        <v/>
      </c>
    </row>
    <row r="596" s="199" customFormat="1" ht="18.95" customHeight="1" spans="1:4">
      <c r="A596" s="206" t="s">
        <v>892</v>
      </c>
      <c r="B596" s="205"/>
      <c r="C596" s="205">
        <v>1350</v>
      </c>
      <c r="D596" s="63" t="str">
        <f t="shared" si="8"/>
        <v/>
      </c>
    </row>
    <row r="597" s="199" customFormat="1" ht="18.95" customHeight="1" spans="1:4">
      <c r="A597" s="206" t="s">
        <v>894</v>
      </c>
      <c r="B597" s="205"/>
      <c r="C597" s="205">
        <v>2120</v>
      </c>
      <c r="D597" s="63" t="str">
        <f t="shared" si="8"/>
        <v/>
      </c>
    </row>
    <row r="598" s="199" customFormat="1" ht="18.95" customHeight="1" spans="1:4">
      <c r="A598" s="206" t="s">
        <v>2578</v>
      </c>
      <c r="B598" s="205"/>
      <c r="C598" s="205"/>
      <c r="D598" s="63" t="str">
        <f t="shared" si="8"/>
        <v/>
      </c>
    </row>
    <row r="599" s="199" customFormat="1" ht="18.95" customHeight="1" spans="1:4">
      <c r="A599" s="204" t="s">
        <v>906</v>
      </c>
      <c r="B599" s="205">
        <f>SUM(B600:B602)</f>
        <v>4721</v>
      </c>
      <c r="C599" s="205">
        <f>SUM(C600:C602)</f>
        <v>4960</v>
      </c>
      <c r="D599" s="63">
        <f t="shared" si="8"/>
        <v>0.051</v>
      </c>
    </row>
    <row r="600" s="199" customFormat="1" ht="18.95" customHeight="1" spans="1:4">
      <c r="A600" s="204" t="s">
        <v>908</v>
      </c>
      <c r="B600" s="205">
        <v>1715</v>
      </c>
      <c r="C600" s="205">
        <v>1900</v>
      </c>
      <c r="D600" s="63">
        <f t="shared" si="8"/>
        <v>0.108</v>
      </c>
    </row>
    <row r="601" s="199" customFormat="1" ht="18.95" customHeight="1" spans="1:4">
      <c r="A601" s="204" t="s">
        <v>910</v>
      </c>
      <c r="B601" s="205">
        <v>613</v>
      </c>
      <c r="C601" s="205">
        <v>660</v>
      </c>
      <c r="D601" s="63">
        <f t="shared" si="8"/>
        <v>0.077</v>
      </c>
    </row>
    <row r="602" s="199" customFormat="1" ht="18.95" customHeight="1" spans="1:4">
      <c r="A602" s="204" t="s">
        <v>911</v>
      </c>
      <c r="B602" s="205">
        <v>2393</v>
      </c>
      <c r="C602" s="205">
        <v>2400</v>
      </c>
      <c r="D602" s="63">
        <f t="shared" si="8"/>
        <v>0.003</v>
      </c>
    </row>
    <row r="603" s="215" customFormat="1" ht="18.95" customHeight="1" spans="1:4">
      <c r="A603" s="202" t="s">
        <v>914</v>
      </c>
      <c r="B603" s="203" t="e">
        <f>SUMIFS(B$604:B$728,#REF!,"&lt;&gt;")</f>
        <v>#REF!</v>
      </c>
      <c r="C603" s="203" t="e">
        <f>SUMIFS(C$604:C$728,#REF!,"&lt;&gt;")</f>
        <v>#REF!</v>
      </c>
      <c r="D603" s="140" t="e">
        <f t="shared" si="8"/>
        <v>#REF!</v>
      </c>
    </row>
    <row r="604" s="199" customFormat="1" ht="18.95" customHeight="1" spans="1:4">
      <c r="A604" s="204" t="s">
        <v>916</v>
      </c>
      <c r="B604" s="205">
        <f>SUM(B605:B617)</f>
        <v>13761</v>
      </c>
      <c r="C604" s="205">
        <f>SUM(C605:C617)</f>
        <v>14365</v>
      </c>
      <c r="D604" s="63">
        <f t="shared" si="8"/>
        <v>0.044</v>
      </c>
    </row>
    <row r="605" s="199" customFormat="1" ht="18.95" customHeight="1" spans="1:4">
      <c r="A605" s="204" t="s">
        <v>139</v>
      </c>
      <c r="B605" s="205">
        <v>10572</v>
      </c>
      <c r="C605" s="205">
        <v>10889</v>
      </c>
      <c r="D605" s="63">
        <f t="shared" si="8"/>
        <v>0.03</v>
      </c>
    </row>
    <row r="606" s="199" customFormat="1" ht="18.95" customHeight="1" spans="1:4">
      <c r="A606" s="204" t="s">
        <v>142</v>
      </c>
      <c r="B606" s="205">
        <v>1285</v>
      </c>
      <c r="C606" s="205">
        <v>1450</v>
      </c>
      <c r="D606" s="63">
        <f t="shared" si="8"/>
        <v>0.128</v>
      </c>
    </row>
    <row r="607" s="199" customFormat="1" ht="18.95" customHeight="1" spans="1:4">
      <c r="A607" s="204" t="s">
        <v>145</v>
      </c>
      <c r="B607" s="205">
        <v>0</v>
      </c>
      <c r="C607" s="205">
        <v>0</v>
      </c>
      <c r="D607" s="63" t="str">
        <f t="shared" si="8"/>
        <v/>
      </c>
    </row>
    <row r="608" s="199" customFormat="1" ht="18.95" customHeight="1" spans="1:4">
      <c r="A608" s="204" t="s">
        <v>918</v>
      </c>
      <c r="B608" s="205">
        <v>158</v>
      </c>
      <c r="C608" s="205">
        <v>170</v>
      </c>
      <c r="D608" s="63">
        <f t="shared" si="8"/>
        <v>0.076</v>
      </c>
    </row>
    <row r="609" s="199" customFormat="1" ht="18.95" customHeight="1" spans="1:4">
      <c r="A609" s="204" t="s">
        <v>920</v>
      </c>
      <c r="B609" s="205">
        <v>0</v>
      </c>
      <c r="C609" s="205">
        <v>0</v>
      </c>
      <c r="D609" s="63" t="str">
        <f t="shared" si="8"/>
        <v/>
      </c>
    </row>
    <row r="610" s="199" customFormat="1" ht="18.95" customHeight="1" spans="1:4">
      <c r="A610" s="204" t="s">
        <v>922</v>
      </c>
      <c r="B610" s="205">
        <v>0</v>
      </c>
      <c r="C610" s="205">
        <v>26</v>
      </c>
      <c r="D610" s="63" t="str">
        <f t="shared" si="8"/>
        <v/>
      </c>
    </row>
    <row r="611" s="199" customFormat="1" ht="18.95" customHeight="1" spans="1:4">
      <c r="A611" s="204" t="s">
        <v>924</v>
      </c>
      <c r="B611" s="205">
        <v>105</v>
      </c>
      <c r="C611" s="205">
        <v>120</v>
      </c>
      <c r="D611" s="63">
        <f t="shared" si="8"/>
        <v>0.143</v>
      </c>
    </row>
    <row r="612" s="199" customFormat="1" ht="18.95" customHeight="1" spans="1:4">
      <c r="A612" s="204" t="s">
        <v>235</v>
      </c>
      <c r="B612" s="205">
        <v>52</v>
      </c>
      <c r="C612" s="205">
        <v>50</v>
      </c>
      <c r="D612" s="63">
        <f t="shared" si="8"/>
        <v>-0.038</v>
      </c>
    </row>
    <row r="613" s="199" customFormat="1" ht="18.95" customHeight="1" spans="1:4">
      <c r="A613" s="204" t="s">
        <v>926</v>
      </c>
      <c r="B613" s="205">
        <v>651</v>
      </c>
      <c r="C613" s="205">
        <v>720</v>
      </c>
      <c r="D613" s="63">
        <f t="shared" si="8"/>
        <v>0.106</v>
      </c>
    </row>
    <row r="614" s="199" customFormat="1" ht="18.95" customHeight="1" spans="1:4">
      <c r="A614" s="204" t="s">
        <v>928</v>
      </c>
      <c r="B614" s="205">
        <v>0</v>
      </c>
      <c r="C614" s="205">
        <v>0</v>
      </c>
      <c r="D614" s="63" t="str">
        <f t="shared" si="8"/>
        <v/>
      </c>
    </row>
    <row r="615" s="199" customFormat="1" ht="18.95" customHeight="1" spans="1:4">
      <c r="A615" s="204" t="s">
        <v>930</v>
      </c>
      <c r="B615" s="205">
        <v>0</v>
      </c>
      <c r="C615" s="205">
        <v>0</v>
      </c>
      <c r="D615" s="63" t="str">
        <f t="shared" si="8"/>
        <v/>
      </c>
    </row>
    <row r="616" s="199" customFormat="1" ht="18.95" customHeight="1" spans="1:4">
      <c r="A616" s="204" t="s">
        <v>932</v>
      </c>
      <c r="B616" s="205">
        <v>0</v>
      </c>
      <c r="C616" s="205"/>
      <c r="D616" s="63" t="str">
        <f t="shared" si="8"/>
        <v/>
      </c>
    </row>
    <row r="617" s="199" customFormat="1" ht="18.95" customHeight="1" spans="1:4">
      <c r="A617" s="204" t="s">
        <v>934</v>
      </c>
      <c r="B617" s="205">
        <v>938</v>
      </c>
      <c r="C617" s="205">
        <v>940</v>
      </c>
      <c r="D617" s="63">
        <f t="shared" si="8"/>
        <v>0.002</v>
      </c>
    </row>
    <row r="618" s="199" customFormat="1" ht="18.95" customHeight="1" spans="1:4">
      <c r="A618" s="204" t="s">
        <v>936</v>
      </c>
      <c r="B618" s="205">
        <f>SUM(B619:B628)</f>
        <v>11340</v>
      </c>
      <c r="C618" s="205">
        <f>SUM(C619:C628)</f>
        <v>10538</v>
      </c>
      <c r="D618" s="63">
        <f t="shared" si="8"/>
        <v>-0.071</v>
      </c>
    </row>
    <row r="619" s="199" customFormat="1" ht="18.95" customHeight="1" spans="1:4">
      <c r="A619" s="204" t="s">
        <v>139</v>
      </c>
      <c r="B619" s="205">
        <v>5830</v>
      </c>
      <c r="C619" s="205">
        <v>6005</v>
      </c>
      <c r="D619" s="63">
        <f t="shared" si="8"/>
        <v>0.03</v>
      </c>
    </row>
    <row r="620" s="199" customFormat="1" ht="18.95" customHeight="1" spans="1:4">
      <c r="A620" s="204" t="s">
        <v>142</v>
      </c>
      <c r="B620" s="205">
        <v>1328</v>
      </c>
      <c r="C620" s="205">
        <v>1450</v>
      </c>
      <c r="D620" s="63">
        <f t="shared" si="8"/>
        <v>0.092</v>
      </c>
    </row>
    <row r="621" s="199" customFormat="1" ht="18.95" customHeight="1" spans="1:4">
      <c r="A621" s="204" t="s">
        <v>145</v>
      </c>
      <c r="B621" s="205">
        <v>0</v>
      </c>
      <c r="C621" s="205">
        <v>0</v>
      </c>
      <c r="D621" s="63" t="str">
        <f t="shared" si="8"/>
        <v/>
      </c>
    </row>
    <row r="622" s="199" customFormat="1" ht="18.95" customHeight="1" spans="1:4">
      <c r="A622" s="204" t="s">
        <v>938</v>
      </c>
      <c r="B622" s="205">
        <v>739</v>
      </c>
      <c r="C622" s="205"/>
      <c r="D622" s="63" t="str">
        <f t="shared" si="8"/>
        <v/>
      </c>
    </row>
    <row r="623" s="199" customFormat="1" ht="18.95" customHeight="1" spans="1:4">
      <c r="A623" s="204" t="s">
        <v>940</v>
      </c>
      <c r="B623" s="205">
        <v>343</v>
      </c>
      <c r="C623" s="205"/>
      <c r="D623" s="63" t="str">
        <f t="shared" si="8"/>
        <v/>
      </c>
    </row>
    <row r="624" s="199" customFormat="1" ht="18.95" customHeight="1" spans="1:4">
      <c r="A624" s="204" t="s">
        <v>942</v>
      </c>
      <c r="B624" s="205">
        <v>31</v>
      </c>
      <c r="C624" s="205">
        <v>35</v>
      </c>
      <c r="D624" s="63">
        <f t="shared" si="8"/>
        <v>0.129</v>
      </c>
    </row>
    <row r="625" s="199" customFormat="1" ht="18.95" customHeight="1" spans="1:4">
      <c r="A625" s="204" t="s">
        <v>944</v>
      </c>
      <c r="B625" s="205">
        <v>122</v>
      </c>
      <c r="C625" s="205">
        <v>130</v>
      </c>
      <c r="D625" s="63">
        <f t="shared" si="8"/>
        <v>0.066</v>
      </c>
    </row>
    <row r="626" s="199" customFormat="1" ht="18.95" customHeight="1" spans="1:4">
      <c r="A626" s="204" t="s">
        <v>946</v>
      </c>
      <c r="B626" s="205">
        <v>241</v>
      </c>
      <c r="C626" s="205">
        <v>250</v>
      </c>
      <c r="D626" s="63">
        <f t="shared" si="8"/>
        <v>0.037</v>
      </c>
    </row>
    <row r="627" s="199" customFormat="1" ht="18.95" customHeight="1" spans="1:4">
      <c r="A627" s="204" t="s">
        <v>948</v>
      </c>
      <c r="B627" s="205">
        <v>38</v>
      </c>
      <c r="C627" s="205"/>
      <c r="D627" s="63" t="str">
        <f t="shared" si="8"/>
        <v/>
      </c>
    </row>
    <row r="628" s="199" customFormat="1" ht="18.95" customHeight="1" spans="1:4">
      <c r="A628" s="204" t="s">
        <v>950</v>
      </c>
      <c r="B628" s="205">
        <v>2668</v>
      </c>
      <c r="C628" s="205">
        <v>2668</v>
      </c>
      <c r="D628" s="63">
        <f t="shared" si="8"/>
        <v>0</v>
      </c>
    </row>
    <row r="629" s="199" customFormat="1" ht="18.95" customHeight="1" spans="1:4">
      <c r="A629" s="204" t="s">
        <v>968</v>
      </c>
      <c r="B629" s="205"/>
      <c r="C629" s="205"/>
      <c r="D629" s="63" t="str">
        <f t="shared" si="8"/>
        <v/>
      </c>
    </row>
    <row r="630" s="199" customFormat="1" ht="18.95" customHeight="1" spans="1:4">
      <c r="A630" s="204" t="s">
        <v>970</v>
      </c>
      <c r="B630" s="205">
        <v>0</v>
      </c>
      <c r="C630" s="205">
        <v>0</v>
      </c>
      <c r="D630" s="63" t="str">
        <f t="shared" si="8"/>
        <v/>
      </c>
    </row>
    <row r="631" s="199" customFormat="1" ht="18.95" customHeight="1" spans="1:4">
      <c r="A631" s="204" t="s">
        <v>972</v>
      </c>
      <c r="B631" s="205">
        <f>SUM(B632:B639)</f>
        <v>182063</v>
      </c>
      <c r="C631" s="205">
        <f>SUM(C632:C639)</f>
        <v>188298</v>
      </c>
      <c r="D631" s="63">
        <f t="shared" si="8"/>
        <v>0.034</v>
      </c>
    </row>
    <row r="632" s="199" customFormat="1" ht="18.95" customHeight="1" spans="1:4">
      <c r="A632" s="204" t="s">
        <v>974</v>
      </c>
      <c r="B632" s="205">
        <v>16215</v>
      </c>
      <c r="C632" s="205">
        <v>16800</v>
      </c>
      <c r="D632" s="63">
        <f t="shared" si="8"/>
        <v>0.036</v>
      </c>
    </row>
    <row r="633" s="199" customFormat="1" ht="18.95" customHeight="1" spans="1:4">
      <c r="A633" s="204" t="s">
        <v>976</v>
      </c>
      <c r="B633" s="205">
        <v>38886</v>
      </c>
      <c r="C633" s="205">
        <v>40100</v>
      </c>
      <c r="D633" s="63">
        <f t="shared" si="8"/>
        <v>0.031</v>
      </c>
    </row>
    <row r="634" s="199" customFormat="1" ht="18.95" customHeight="1" spans="1:4">
      <c r="A634" s="204" t="s">
        <v>978</v>
      </c>
      <c r="B634" s="205">
        <v>208</v>
      </c>
      <c r="C634" s="205">
        <v>255</v>
      </c>
      <c r="D634" s="63">
        <f t="shared" si="8"/>
        <v>0.226</v>
      </c>
    </row>
    <row r="635" s="199" customFormat="1" ht="18.95" customHeight="1" spans="1:4">
      <c r="A635" s="204" t="s">
        <v>980</v>
      </c>
      <c r="B635" s="205">
        <v>10696</v>
      </c>
      <c r="C635" s="205">
        <v>11200</v>
      </c>
      <c r="D635" s="63">
        <f t="shared" si="8"/>
        <v>0.047</v>
      </c>
    </row>
    <row r="636" s="199" customFormat="1" ht="18.95" customHeight="1" spans="1:4">
      <c r="A636" s="206" t="s">
        <v>982</v>
      </c>
      <c r="B636" s="205">
        <v>102594</v>
      </c>
      <c r="C636" s="205">
        <v>106000</v>
      </c>
      <c r="D636" s="63">
        <f t="shared" si="8"/>
        <v>0.033</v>
      </c>
    </row>
    <row r="637" s="199" customFormat="1" ht="18.95" customHeight="1" spans="1:4">
      <c r="A637" s="206" t="s">
        <v>984</v>
      </c>
      <c r="B637" s="205">
        <v>4685</v>
      </c>
      <c r="C637" s="205">
        <v>4900</v>
      </c>
      <c r="D637" s="63">
        <f t="shared" si="8"/>
        <v>0.046</v>
      </c>
    </row>
    <row r="638" s="199" customFormat="1" ht="18.95" customHeight="1" spans="1:4">
      <c r="A638" s="206" t="s">
        <v>986</v>
      </c>
      <c r="B638" s="205">
        <v>8058</v>
      </c>
      <c r="C638" s="205">
        <v>8300</v>
      </c>
      <c r="D638" s="63">
        <f t="shared" si="8"/>
        <v>0.03</v>
      </c>
    </row>
    <row r="639" s="199" customFormat="1" ht="18.95" customHeight="1" spans="1:4">
      <c r="A639" s="204" t="s">
        <v>988</v>
      </c>
      <c r="B639" s="205">
        <v>721</v>
      </c>
      <c r="C639" s="205">
        <v>743</v>
      </c>
      <c r="D639" s="63">
        <f t="shared" si="8"/>
        <v>0.031</v>
      </c>
    </row>
    <row r="640" s="199" customFormat="1" ht="18.95" customHeight="1" spans="1:4">
      <c r="A640" s="204" t="s">
        <v>990</v>
      </c>
      <c r="B640" s="205">
        <f>SUM(B641:B643)</f>
        <v>602</v>
      </c>
      <c r="C640" s="205">
        <f>SUM(C641:C643)</f>
        <v>640</v>
      </c>
      <c r="D640" s="63">
        <f t="shared" ref="D640:D703" si="9">IF(OR(VALUE(C640)=0,ISERROR(C640/B640-1)),"",ROUND(C640/B640-1,3))</f>
        <v>0.063</v>
      </c>
    </row>
    <row r="641" s="199" customFormat="1" ht="18.95" customHeight="1" spans="1:4">
      <c r="A641" s="204" t="s">
        <v>992</v>
      </c>
      <c r="B641" s="205">
        <v>545</v>
      </c>
      <c r="C641" s="205">
        <v>580</v>
      </c>
      <c r="D641" s="63">
        <f t="shared" si="9"/>
        <v>0.064</v>
      </c>
    </row>
    <row r="642" s="199" customFormat="1" ht="18.95" customHeight="1" spans="1:4">
      <c r="A642" s="204" t="s">
        <v>994</v>
      </c>
      <c r="B642" s="205">
        <v>0</v>
      </c>
      <c r="C642" s="205">
        <v>0</v>
      </c>
      <c r="D642" s="63" t="str">
        <f t="shared" si="9"/>
        <v/>
      </c>
    </row>
    <row r="643" s="199" customFormat="1" ht="18.95" customHeight="1" spans="1:4">
      <c r="A643" s="204" t="s">
        <v>996</v>
      </c>
      <c r="B643" s="205">
        <v>57</v>
      </c>
      <c r="C643" s="205">
        <v>60</v>
      </c>
      <c r="D643" s="63">
        <f t="shared" si="9"/>
        <v>0.053</v>
      </c>
    </row>
    <row r="644" s="199" customFormat="1" ht="18.95" customHeight="1" spans="1:4">
      <c r="A644" s="204" t="s">
        <v>998</v>
      </c>
      <c r="B644" s="205">
        <f>SUM(B645:B653)</f>
        <v>8724</v>
      </c>
      <c r="C644" s="205">
        <f>SUM(C645:C653)</f>
        <v>8915</v>
      </c>
      <c r="D644" s="63">
        <f t="shared" si="9"/>
        <v>0.022</v>
      </c>
    </row>
    <row r="645" s="199" customFormat="1" ht="18.95" customHeight="1" spans="1:4">
      <c r="A645" s="206" t="s">
        <v>1000</v>
      </c>
      <c r="B645" s="205">
        <v>25</v>
      </c>
      <c r="C645" s="205">
        <v>30</v>
      </c>
      <c r="D645" s="63">
        <f t="shared" si="9"/>
        <v>0.2</v>
      </c>
    </row>
    <row r="646" s="199" customFormat="1" ht="18.95" customHeight="1" spans="1:4">
      <c r="A646" s="204" t="s">
        <v>1002</v>
      </c>
      <c r="B646" s="205">
        <v>197</v>
      </c>
      <c r="C646" s="205">
        <v>210</v>
      </c>
      <c r="D646" s="63">
        <f t="shared" si="9"/>
        <v>0.066</v>
      </c>
    </row>
    <row r="647" s="199" customFormat="1" ht="18.95" customHeight="1" spans="1:4">
      <c r="A647" s="204" t="s">
        <v>1004</v>
      </c>
      <c r="B647" s="205">
        <v>731</v>
      </c>
      <c r="C647" s="205">
        <v>750</v>
      </c>
      <c r="D647" s="63">
        <f t="shared" si="9"/>
        <v>0.026</v>
      </c>
    </row>
    <row r="648" s="199" customFormat="1" ht="18.95" customHeight="1" spans="1:4">
      <c r="A648" s="204" t="s">
        <v>1006</v>
      </c>
      <c r="B648" s="205">
        <v>764</v>
      </c>
      <c r="C648" s="205">
        <v>780</v>
      </c>
      <c r="D648" s="63">
        <f t="shared" si="9"/>
        <v>0.021</v>
      </c>
    </row>
    <row r="649" s="199" customFormat="1" ht="18.95" customHeight="1" spans="1:4">
      <c r="A649" s="204" t="s">
        <v>1008</v>
      </c>
      <c r="B649" s="205">
        <v>23</v>
      </c>
      <c r="C649" s="205">
        <v>25</v>
      </c>
      <c r="D649" s="63">
        <f t="shared" si="9"/>
        <v>0.087</v>
      </c>
    </row>
    <row r="650" s="199" customFormat="1" ht="18.95" customHeight="1" spans="1:4">
      <c r="A650" s="204" t="s">
        <v>1012</v>
      </c>
      <c r="B650" s="205">
        <v>275</v>
      </c>
      <c r="C650" s="205">
        <v>300</v>
      </c>
      <c r="D650" s="63">
        <f t="shared" si="9"/>
        <v>0.091</v>
      </c>
    </row>
    <row r="651" s="199" customFormat="1" ht="18.95" customHeight="1" spans="1:4">
      <c r="A651" s="204" t="s">
        <v>1014</v>
      </c>
      <c r="B651" s="205">
        <v>303</v>
      </c>
      <c r="C651" s="205">
        <v>320</v>
      </c>
      <c r="D651" s="63">
        <f t="shared" si="9"/>
        <v>0.056</v>
      </c>
    </row>
    <row r="652" s="199" customFormat="1" ht="18.95" customHeight="1" spans="1:4">
      <c r="A652" s="206" t="s">
        <v>1016</v>
      </c>
      <c r="B652" s="205">
        <v>0</v>
      </c>
      <c r="C652" s="205">
        <v>0</v>
      </c>
      <c r="D652" s="63" t="str">
        <f t="shared" si="9"/>
        <v/>
      </c>
    </row>
    <row r="653" s="199" customFormat="1" ht="18.95" customHeight="1" spans="1:4">
      <c r="A653" s="204" t="s">
        <v>1018</v>
      </c>
      <c r="B653" s="205">
        <v>6406</v>
      </c>
      <c r="C653" s="205">
        <v>6500</v>
      </c>
      <c r="D653" s="63">
        <f t="shared" si="9"/>
        <v>0.015</v>
      </c>
    </row>
    <row r="654" s="199" customFormat="1" ht="18.95" customHeight="1" spans="1:4">
      <c r="A654" s="204" t="s">
        <v>1020</v>
      </c>
      <c r="B654" s="205">
        <f>SUM(B655:B661)</f>
        <v>17551</v>
      </c>
      <c r="C654" s="205">
        <f>SUM(C655:C661)</f>
        <v>18085</v>
      </c>
      <c r="D654" s="63">
        <f t="shared" si="9"/>
        <v>0.03</v>
      </c>
    </row>
    <row r="655" s="199" customFormat="1" ht="18.95" customHeight="1" spans="1:4">
      <c r="A655" s="204" t="s">
        <v>1022</v>
      </c>
      <c r="B655" s="205">
        <v>1325</v>
      </c>
      <c r="C655" s="205">
        <v>1400</v>
      </c>
      <c r="D655" s="63">
        <f t="shared" si="9"/>
        <v>0.057</v>
      </c>
    </row>
    <row r="656" s="199" customFormat="1" ht="18.95" customHeight="1" spans="1:4">
      <c r="A656" s="204" t="s">
        <v>1024</v>
      </c>
      <c r="B656" s="205">
        <v>2707</v>
      </c>
      <c r="C656" s="205">
        <v>2800</v>
      </c>
      <c r="D656" s="63">
        <f t="shared" si="9"/>
        <v>0.034</v>
      </c>
    </row>
    <row r="657" s="199" customFormat="1" ht="18.95" customHeight="1" spans="1:4">
      <c r="A657" s="204" t="s">
        <v>1026</v>
      </c>
      <c r="B657" s="205">
        <v>5464</v>
      </c>
      <c r="C657" s="205">
        <v>5635</v>
      </c>
      <c r="D657" s="63">
        <f t="shared" si="9"/>
        <v>0.031</v>
      </c>
    </row>
    <row r="658" s="199" customFormat="1" ht="18.95" customHeight="1" spans="1:4">
      <c r="A658" s="204" t="s">
        <v>1028</v>
      </c>
      <c r="B658" s="205">
        <v>144</v>
      </c>
      <c r="C658" s="205">
        <v>160</v>
      </c>
      <c r="D658" s="63">
        <f t="shared" si="9"/>
        <v>0.111</v>
      </c>
    </row>
    <row r="659" s="199" customFormat="1" ht="18.95" customHeight="1" spans="1:4">
      <c r="A659" s="204" t="s">
        <v>1030</v>
      </c>
      <c r="B659" s="205">
        <v>933</v>
      </c>
      <c r="C659" s="205">
        <v>960</v>
      </c>
      <c r="D659" s="63">
        <f t="shared" si="9"/>
        <v>0.029</v>
      </c>
    </row>
    <row r="660" s="199" customFormat="1" ht="18.95" customHeight="1" spans="1:4">
      <c r="A660" s="204" t="s">
        <v>1032</v>
      </c>
      <c r="B660" s="205">
        <v>120</v>
      </c>
      <c r="C660" s="205">
        <v>130</v>
      </c>
      <c r="D660" s="63">
        <f t="shared" si="9"/>
        <v>0.083</v>
      </c>
    </row>
    <row r="661" s="199" customFormat="1" ht="18.95" customHeight="1" spans="1:4">
      <c r="A661" s="204" t="s">
        <v>1034</v>
      </c>
      <c r="B661" s="205">
        <v>6858</v>
      </c>
      <c r="C661" s="205">
        <v>7000</v>
      </c>
      <c r="D661" s="63">
        <f t="shared" si="9"/>
        <v>0.021</v>
      </c>
    </row>
    <row r="662" s="199" customFormat="1" ht="18.95" customHeight="1" spans="1:4">
      <c r="A662" s="204" t="s">
        <v>1036</v>
      </c>
      <c r="B662" s="205">
        <f>SUM(B663:B668)</f>
        <v>2995</v>
      </c>
      <c r="C662" s="205">
        <f>SUM(C663:C668)</f>
        <v>3644</v>
      </c>
      <c r="D662" s="63">
        <f t="shared" si="9"/>
        <v>0.217</v>
      </c>
    </row>
    <row r="663" s="199" customFormat="1" ht="18.95" customHeight="1" spans="1:4">
      <c r="A663" s="204" t="s">
        <v>1038</v>
      </c>
      <c r="B663" s="205">
        <v>974</v>
      </c>
      <c r="C663" s="205">
        <v>1000</v>
      </c>
      <c r="D663" s="63">
        <f t="shared" si="9"/>
        <v>0.027</v>
      </c>
    </row>
    <row r="664" s="199" customFormat="1" ht="18.95" customHeight="1" spans="1:4">
      <c r="A664" s="204" t="s">
        <v>1040</v>
      </c>
      <c r="B664" s="205">
        <v>1539</v>
      </c>
      <c r="C664" s="205">
        <v>1700</v>
      </c>
      <c r="D664" s="63">
        <f t="shared" si="9"/>
        <v>0.105</v>
      </c>
    </row>
    <row r="665" s="199" customFormat="1" ht="18.95" customHeight="1" spans="1:4">
      <c r="A665" s="204" t="s">
        <v>1042</v>
      </c>
      <c r="B665" s="205">
        <v>313</v>
      </c>
      <c r="C665" s="205">
        <v>353</v>
      </c>
      <c r="D665" s="63">
        <f t="shared" si="9"/>
        <v>0.128</v>
      </c>
    </row>
    <row r="666" s="199" customFormat="1" ht="18.95" customHeight="1" spans="1:4">
      <c r="A666" s="206" t="s">
        <v>1044</v>
      </c>
      <c r="B666" s="205">
        <v>131</v>
      </c>
      <c r="C666" s="205">
        <v>150</v>
      </c>
      <c r="D666" s="63">
        <f t="shared" si="9"/>
        <v>0.145</v>
      </c>
    </row>
    <row r="667" s="199" customFormat="1" ht="18.95" customHeight="1" spans="1:4">
      <c r="A667" s="206" t="s">
        <v>280</v>
      </c>
      <c r="B667" s="205"/>
      <c r="C667" s="205">
        <v>410</v>
      </c>
      <c r="D667" s="63" t="str">
        <f t="shared" si="9"/>
        <v/>
      </c>
    </row>
    <row r="668" s="199" customFormat="1" ht="18.95" customHeight="1" spans="1:4">
      <c r="A668" s="204" t="s">
        <v>1046</v>
      </c>
      <c r="B668" s="205">
        <v>38</v>
      </c>
      <c r="C668" s="205">
        <v>31</v>
      </c>
      <c r="D668" s="63">
        <f t="shared" si="9"/>
        <v>-0.184</v>
      </c>
    </row>
    <row r="669" s="199" customFormat="1" ht="18.95" customHeight="1" spans="1:4">
      <c r="A669" s="204" t="s">
        <v>1048</v>
      </c>
      <c r="B669" s="205">
        <f>SUM(B670:B675)</f>
        <v>7436</v>
      </c>
      <c r="C669" s="205">
        <f>SUM(C670:C675)</f>
        <v>8015</v>
      </c>
      <c r="D669" s="63">
        <f t="shared" si="9"/>
        <v>0.078</v>
      </c>
    </row>
    <row r="670" s="199" customFormat="1" ht="18.95" customHeight="1" spans="1:4">
      <c r="A670" s="204" t="s">
        <v>1050</v>
      </c>
      <c r="B670" s="205">
        <v>847</v>
      </c>
      <c r="C670" s="205">
        <v>920</v>
      </c>
      <c r="D670" s="63">
        <f t="shared" si="9"/>
        <v>0.086</v>
      </c>
    </row>
    <row r="671" s="199" customFormat="1" ht="18.95" customHeight="1" spans="1:4">
      <c r="A671" s="204" t="s">
        <v>1052</v>
      </c>
      <c r="B671" s="205">
        <v>5478</v>
      </c>
      <c r="C671" s="205">
        <v>5910</v>
      </c>
      <c r="D671" s="63">
        <f t="shared" si="9"/>
        <v>0.079</v>
      </c>
    </row>
    <row r="672" s="199" customFormat="1" ht="18.95" customHeight="1" spans="1:4">
      <c r="A672" s="204" t="s">
        <v>1054</v>
      </c>
      <c r="B672" s="205">
        <v>0</v>
      </c>
      <c r="C672" s="205"/>
      <c r="D672" s="63" t="str">
        <f t="shared" si="9"/>
        <v/>
      </c>
    </row>
    <row r="673" s="199" customFormat="1" ht="18.95" customHeight="1" spans="1:4">
      <c r="A673" s="204" t="s">
        <v>1056</v>
      </c>
      <c r="B673" s="205">
        <v>674</v>
      </c>
      <c r="C673" s="205">
        <v>720</v>
      </c>
      <c r="D673" s="63">
        <f t="shared" si="9"/>
        <v>0.068</v>
      </c>
    </row>
    <row r="674" s="199" customFormat="1" ht="18.95" customHeight="1" spans="1:4">
      <c r="A674" s="204" t="s">
        <v>1058</v>
      </c>
      <c r="B674" s="205">
        <v>206</v>
      </c>
      <c r="C674" s="205">
        <v>235</v>
      </c>
      <c r="D674" s="63">
        <f t="shared" si="9"/>
        <v>0.141</v>
      </c>
    </row>
    <row r="675" s="199" customFormat="1" ht="18.95" customHeight="1" spans="1:4">
      <c r="A675" s="204" t="s">
        <v>1060</v>
      </c>
      <c r="B675" s="205">
        <v>231</v>
      </c>
      <c r="C675" s="205">
        <v>230</v>
      </c>
      <c r="D675" s="63">
        <f t="shared" si="9"/>
        <v>-0.004</v>
      </c>
    </row>
    <row r="676" s="199" customFormat="1" ht="18.95" customHeight="1" spans="1:4">
      <c r="A676" s="204" t="s">
        <v>1062</v>
      </c>
      <c r="B676" s="205">
        <f>SUM(B677:B684)</f>
        <v>6658</v>
      </c>
      <c r="C676" s="205">
        <f>SUM(C677:C684)</f>
        <v>7126</v>
      </c>
      <c r="D676" s="63">
        <f t="shared" si="9"/>
        <v>0.07</v>
      </c>
    </row>
    <row r="677" s="199" customFormat="1" ht="18.95" customHeight="1" spans="1:4">
      <c r="A677" s="204" t="s">
        <v>139</v>
      </c>
      <c r="B677" s="205">
        <v>1791</v>
      </c>
      <c r="C677" s="205">
        <v>1845</v>
      </c>
      <c r="D677" s="63">
        <f t="shared" si="9"/>
        <v>0.03</v>
      </c>
    </row>
    <row r="678" s="199" customFormat="1" ht="18.95" customHeight="1" spans="1:4">
      <c r="A678" s="204" t="s">
        <v>142</v>
      </c>
      <c r="B678" s="205">
        <v>295</v>
      </c>
      <c r="C678" s="205">
        <v>320</v>
      </c>
      <c r="D678" s="63">
        <f t="shared" si="9"/>
        <v>0.085</v>
      </c>
    </row>
    <row r="679" s="199" customFormat="1" ht="18.95" customHeight="1" spans="1:4">
      <c r="A679" s="204" t="s">
        <v>145</v>
      </c>
      <c r="B679" s="205">
        <v>0</v>
      </c>
      <c r="C679" s="205">
        <v>0</v>
      </c>
      <c r="D679" s="63" t="str">
        <f t="shared" si="9"/>
        <v/>
      </c>
    </row>
    <row r="680" s="199" customFormat="1" ht="18.95" customHeight="1" spans="1:4">
      <c r="A680" s="204" t="s">
        <v>1064</v>
      </c>
      <c r="B680" s="205">
        <v>1324</v>
      </c>
      <c r="C680" s="205">
        <v>1500</v>
      </c>
      <c r="D680" s="63">
        <f t="shared" si="9"/>
        <v>0.133</v>
      </c>
    </row>
    <row r="681" s="199" customFormat="1" ht="18.95" customHeight="1" spans="1:4">
      <c r="A681" s="204" t="s">
        <v>1066</v>
      </c>
      <c r="B681" s="205">
        <v>565</v>
      </c>
      <c r="C681" s="205">
        <v>630</v>
      </c>
      <c r="D681" s="63">
        <f t="shared" si="9"/>
        <v>0.115</v>
      </c>
    </row>
    <row r="682" s="199" customFormat="1" ht="18.95" customHeight="1" spans="1:4">
      <c r="A682" s="204" t="s">
        <v>1068</v>
      </c>
      <c r="B682" s="205">
        <v>173</v>
      </c>
      <c r="C682" s="205">
        <v>180</v>
      </c>
      <c r="D682" s="63">
        <f t="shared" si="9"/>
        <v>0.04</v>
      </c>
    </row>
    <row r="683" s="199" customFormat="1" ht="18.95" customHeight="1" spans="1:4">
      <c r="A683" s="206" t="s">
        <v>1070</v>
      </c>
      <c r="B683" s="205">
        <v>2175</v>
      </c>
      <c r="C683" s="205">
        <v>2311</v>
      </c>
      <c r="D683" s="63">
        <f t="shared" si="9"/>
        <v>0.063</v>
      </c>
    </row>
    <row r="684" s="199" customFormat="1" ht="18.95" customHeight="1" spans="1:4">
      <c r="A684" s="204" t="s">
        <v>1072</v>
      </c>
      <c r="B684" s="205">
        <v>335</v>
      </c>
      <c r="C684" s="205">
        <v>340</v>
      </c>
      <c r="D684" s="63">
        <f t="shared" si="9"/>
        <v>0.015</v>
      </c>
    </row>
    <row r="685" s="199" customFormat="1" ht="18.95" customHeight="1" spans="1:4">
      <c r="A685" s="204" t="s">
        <v>1074</v>
      </c>
      <c r="B685" s="205">
        <f>SUM(B686:B689)</f>
        <v>2441</v>
      </c>
      <c r="C685" s="205">
        <f>SUM(C686:C689)</f>
        <v>0</v>
      </c>
      <c r="D685" s="63" t="str">
        <f t="shared" si="9"/>
        <v/>
      </c>
    </row>
    <row r="686" s="199" customFormat="1" ht="18.95" customHeight="1" spans="1:4">
      <c r="A686" s="204" t="s">
        <v>1076</v>
      </c>
      <c r="B686" s="205">
        <v>670</v>
      </c>
      <c r="C686" s="205"/>
      <c r="D686" s="63" t="str">
        <f t="shared" si="9"/>
        <v/>
      </c>
    </row>
    <row r="687" s="199" customFormat="1" ht="18.95" customHeight="1" spans="1:4">
      <c r="A687" s="204" t="s">
        <v>1078</v>
      </c>
      <c r="B687" s="205">
        <v>1602</v>
      </c>
      <c r="C687" s="205"/>
      <c r="D687" s="63" t="str">
        <f t="shared" si="9"/>
        <v/>
      </c>
    </row>
    <row r="688" s="199" customFormat="1" ht="18.95" customHeight="1" spans="1:4">
      <c r="A688" s="204" t="s">
        <v>1080</v>
      </c>
      <c r="B688" s="205">
        <v>0</v>
      </c>
      <c r="C688" s="205"/>
      <c r="D688" s="63" t="str">
        <f t="shared" si="9"/>
        <v/>
      </c>
    </row>
    <row r="689" s="199" customFormat="1" ht="18.95" customHeight="1" spans="1:4">
      <c r="A689" s="204" t="s">
        <v>1082</v>
      </c>
      <c r="B689" s="205">
        <v>169</v>
      </c>
      <c r="C689" s="205"/>
      <c r="D689" s="63" t="str">
        <f t="shared" si="9"/>
        <v/>
      </c>
    </row>
    <row r="690" s="199" customFormat="1" ht="18.95" customHeight="1" spans="1:4">
      <c r="A690" s="204" t="s">
        <v>1084</v>
      </c>
      <c r="B690" s="205">
        <f>SUM(B691:B694)</f>
        <v>1000</v>
      </c>
      <c r="C690" s="205">
        <f>SUM(C691:C694)</f>
        <v>1052</v>
      </c>
      <c r="D690" s="63">
        <f t="shared" si="9"/>
        <v>0.052</v>
      </c>
    </row>
    <row r="691" s="199" customFormat="1" ht="18.95" customHeight="1" spans="1:4">
      <c r="A691" s="204" t="s">
        <v>139</v>
      </c>
      <c r="B691" s="205">
        <v>827</v>
      </c>
      <c r="C691" s="205">
        <v>852</v>
      </c>
      <c r="D691" s="63">
        <f t="shared" si="9"/>
        <v>0.03</v>
      </c>
    </row>
    <row r="692" s="199" customFormat="1" ht="18.95" customHeight="1" spans="1:4">
      <c r="A692" s="204" t="s">
        <v>142</v>
      </c>
      <c r="B692" s="205">
        <v>173</v>
      </c>
      <c r="C692" s="205">
        <v>200</v>
      </c>
      <c r="D692" s="63">
        <f t="shared" si="9"/>
        <v>0.156</v>
      </c>
    </row>
    <row r="693" s="199" customFormat="1" ht="18.95" customHeight="1" spans="1:4">
      <c r="A693" s="204" t="s">
        <v>145</v>
      </c>
      <c r="B693" s="205">
        <v>0</v>
      </c>
      <c r="C693" s="205">
        <v>0</v>
      </c>
      <c r="D693" s="63" t="str">
        <f t="shared" si="9"/>
        <v/>
      </c>
    </row>
    <row r="694" s="199" customFormat="1" ht="18.95" customHeight="1" spans="1:4">
      <c r="A694" s="204" t="s">
        <v>1086</v>
      </c>
      <c r="B694" s="205">
        <v>0</v>
      </c>
      <c r="C694" s="205">
        <v>0</v>
      </c>
      <c r="D694" s="63" t="str">
        <f t="shared" si="9"/>
        <v/>
      </c>
    </row>
    <row r="695" s="199" customFormat="1" ht="18.95" customHeight="1" spans="1:4">
      <c r="A695" s="204" t="s">
        <v>1088</v>
      </c>
      <c r="B695" s="205">
        <f>SUM(B696:B697)</f>
        <v>51374</v>
      </c>
      <c r="C695" s="205">
        <f>SUM(C696:C697)</f>
        <v>53000</v>
      </c>
      <c r="D695" s="63">
        <f t="shared" si="9"/>
        <v>0.032</v>
      </c>
    </row>
    <row r="696" s="199" customFormat="1" ht="18.95" customHeight="1" spans="1:4">
      <c r="A696" s="204" t="s">
        <v>1090</v>
      </c>
      <c r="B696" s="205">
        <v>20423</v>
      </c>
      <c r="C696" s="205">
        <v>21000</v>
      </c>
      <c r="D696" s="63">
        <f t="shared" si="9"/>
        <v>0.028</v>
      </c>
    </row>
    <row r="697" s="199" customFormat="1" ht="18.95" customHeight="1" spans="1:4">
      <c r="A697" s="204" t="s">
        <v>1092</v>
      </c>
      <c r="B697" s="205">
        <v>30951</v>
      </c>
      <c r="C697" s="205">
        <v>32000</v>
      </c>
      <c r="D697" s="63">
        <f t="shared" si="9"/>
        <v>0.034</v>
      </c>
    </row>
    <row r="698" s="199" customFormat="1" ht="18.95" customHeight="1" spans="1:4">
      <c r="A698" s="204" t="s">
        <v>1095</v>
      </c>
      <c r="B698" s="205">
        <f>SUM(B699:B700)</f>
        <v>3209</v>
      </c>
      <c r="C698" s="205">
        <f>SUM(C699:C700)</f>
        <v>3500</v>
      </c>
      <c r="D698" s="63">
        <f t="shared" si="9"/>
        <v>0.091</v>
      </c>
    </row>
    <row r="699" s="199" customFormat="1" ht="18.95" customHeight="1" spans="1:4">
      <c r="A699" s="204" t="s">
        <v>1097</v>
      </c>
      <c r="B699" s="205">
        <v>2592</v>
      </c>
      <c r="C699" s="205">
        <v>2800</v>
      </c>
      <c r="D699" s="63">
        <f t="shared" si="9"/>
        <v>0.08</v>
      </c>
    </row>
    <row r="700" s="199" customFormat="1" ht="18.95" customHeight="1" spans="1:4">
      <c r="A700" s="204" t="s">
        <v>1099</v>
      </c>
      <c r="B700" s="205">
        <v>617</v>
      </c>
      <c r="C700" s="205">
        <v>700</v>
      </c>
      <c r="D700" s="63">
        <f t="shared" si="9"/>
        <v>0.135</v>
      </c>
    </row>
    <row r="701" s="199" customFormat="1" ht="18.95" customHeight="1" spans="1:4">
      <c r="A701" s="206" t="s">
        <v>1102</v>
      </c>
      <c r="B701" s="205">
        <f>SUM(B702:B703)</f>
        <v>6991</v>
      </c>
      <c r="C701" s="205">
        <f>SUM(C702:C703)</f>
        <v>7700</v>
      </c>
      <c r="D701" s="63">
        <f t="shared" si="9"/>
        <v>0.101</v>
      </c>
    </row>
    <row r="702" s="199" customFormat="1" ht="18.95" customHeight="1" spans="1:4">
      <c r="A702" s="206" t="s">
        <v>1104</v>
      </c>
      <c r="B702" s="205">
        <v>1545</v>
      </c>
      <c r="C702" s="205">
        <v>1700</v>
      </c>
      <c r="D702" s="63">
        <f t="shared" si="9"/>
        <v>0.1</v>
      </c>
    </row>
    <row r="703" s="199" customFormat="1" ht="18.95" customHeight="1" spans="1:4">
      <c r="A703" s="206" t="s">
        <v>1106</v>
      </c>
      <c r="B703" s="205">
        <v>5446</v>
      </c>
      <c r="C703" s="205">
        <v>6000</v>
      </c>
      <c r="D703" s="63">
        <f t="shared" si="9"/>
        <v>0.102</v>
      </c>
    </row>
    <row r="704" s="199" customFormat="1" ht="18.95" customHeight="1" spans="1:4">
      <c r="A704" s="204" t="s">
        <v>1108</v>
      </c>
      <c r="B704" s="205">
        <f>SUM(B705:B706)</f>
        <v>0</v>
      </c>
      <c r="C704" s="205">
        <f>SUM(C705:C706)</f>
        <v>0</v>
      </c>
      <c r="D704" s="63" t="str">
        <f t="shared" ref="D704:D774" si="10">IF(OR(VALUE(C704)=0,ISERROR(C704/B704-1)),"",ROUND(C704/B704-1,3))</f>
        <v/>
      </c>
    </row>
    <row r="705" s="199" customFormat="1" ht="18.95" customHeight="1" spans="1:4">
      <c r="A705" s="206" t="s">
        <v>2579</v>
      </c>
      <c r="B705" s="205">
        <v>0</v>
      </c>
      <c r="C705" s="205"/>
      <c r="D705" s="63" t="str">
        <f t="shared" si="10"/>
        <v/>
      </c>
    </row>
    <row r="706" s="199" customFormat="1" ht="18.95" customHeight="1" spans="1:4">
      <c r="A706" s="204" t="s">
        <v>1112</v>
      </c>
      <c r="B706" s="205">
        <v>0</v>
      </c>
      <c r="C706" s="205"/>
      <c r="D706" s="63" t="str">
        <f t="shared" si="10"/>
        <v/>
      </c>
    </row>
    <row r="707" s="199" customFormat="1" ht="18.95" customHeight="1" spans="1:4">
      <c r="A707" s="204" t="s">
        <v>1114</v>
      </c>
      <c r="B707" s="205">
        <f>SUM(B708:B709)</f>
        <v>1837</v>
      </c>
      <c r="C707" s="205">
        <f>SUM(C708:C709)</f>
        <v>1935</v>
      </c>
      <c r="D707" s="63">
        <f t="shared" si="10"/>
        <v>0.053</v>
      </c>
    </row>
    <row r="708" s="199" customFormat="1" ht="18.95" customHeight="1" spans="1:4">
      <c r="A708" s="204" t="s">
        <v>1116</v>
      </c>
      <c r="B708" s="205">
        <v>80</v>
      </c>
      <c r="C708" s="205">
        <v>85</v>
      </c>
      <c r="D708" s="63">
        <f t="shared" si="10"/>
        <v>0.063</v>
      </c>
    </row>
    <row r="709" s="199" customFormat="1" ht="18.95" customHeight="1" spans="1:4">
      <c r="A709" s="206" t="s">
        <v>1118</v>
      </c>
      <c r="B709" s="205">
        <v>1757</v>
      </c>
      <c r="C709" s="205">
        <v>1850</v>
      </c>
      <c r="D709" s="63">
        <f t="shared" si="10"/>
        <v>0.053</v>
      </c>
    </row>
    <row r="710" s="199" customFormat="1" ht="18.95" customHeight="1" spans="1:4">
      <c r="A710" s="206" t="s">
        <v>1120</v>
      </c>
      <c r="B710" s="205">
        <f>SUM(B711:B713)</f>
        <v>71297</v>
      </c>
      <c r="C710" s="205">
        <f>SUM(C711:C713)</f>
        <v>74083</v>
      </c>
      <c r="D710" s="63">
        <f t="shared" si="10"/>
        <v>0.039</v>
      </c>
    </row>
    <row r="711" s="199" customFormat="1" ht="18.95" customHeight="1" spans="1:4">
      <c r="A711" s="206" t="s">
        <v>1122</v>
      </c>
      <c r="B711" s="205">
        <v>24384</v>
      </c>
      <c r="C711" s="205">
        <v>25531</v>
      </c>
      <c r="D711" s="63">
        <f t="shared" si="10"/>
        <v>0.047</v>
      </c>
    </row>
    <row r="712" s="199" customFormat="1" ht="18.95" customHeight="1" spans="1:4">
      <c r="A712" s="206" t="s">
        <v>964</v>
      </c>
      <c r="B712" s="205">
        <v>46667</v>
      </c>
      <c r="C712" s="205">
        <v>48292</v>
      </c>
      <c r="D712" s="63">
        <f t="shared" si="10"/>
        <v>0.035</v>
      </c>
    </row>
    <row r="713" s="199" customFormat="1" ht="18.95" customHeight="1" spans="1:4">
      <c r="A713" s="206" t="s">
        <v>1125</v>
      </c>
      <c r="B713" s="205">
        <v>246</v>
      </c>
      <c r="C713" s="205">
        <v>260</v>
      </c>
      <c r="D713" s="63">
        <f t="shared" si="10"/>
        <v>0.057</v>
      </c>
    </row>
    <row r="714" s="199" customFormat="1" ht="18.95" customHeight="1" spans="1:4">
      <c r="A714" s="206" t="s">
        <v>1128</v>
      </c>
      <c r="B714" s="205">
        <f>SUM(B715:B718)</f>
        <v>1483</v>
      </c>
      <c r="C714" s="205">
        <f>SUM(C715:C718)</f>
        <v>1637</v>
      </c>
      <c r="D714" s="63">
        <f t="shared" si="10"/>
        <v>0.104</v>
      </c>
    </row>
    <row r="715" s="199" customFormat="1" ht="18.95" customHeight="1" spans="1:4">
      <c r="A715" s="206" t="s">
        <v>956</v>
      </c>
      <c r="B715" s="205">
        <v>1</v>
      </c>
      <c r="C715" s="205">
        <v>7</v>
      </c>
      <c r="D715" s="63">
        <f t="shared" si="10"/>
        <v>6</v>
      </c>
    </row>
    <row r="716" s="199" customFormat="1" ht="18.95" customHeight="1" spans="1:4">
      <c r="A716" s="204" t="s">
        <v>960</v>
      </c>
      <c r="B716" s="205">
        <v>1455</v>
      </c>
      <c r="C716" s="205">
        <v>1600</v>
      </c>
      <c r="D716" s="63">
        <f t="shared" si="10"/>
        <v>0.1</v>
      </c>
    </row>
    <row r="717" s="199" customFormat="1" ht="18.95" customHeight="1" spans="1:4">
      <c r="A717" s="204" t="s">
        <v>962</v>
      </c>
      <c r="B717" s="205">
        <v>27</v>
      </c>
      <c r="C717" s="205">
        <v>30</v>
      </c>
      <c r="D717" s="63">
        <f t="shared" si="10"/>
        <v>0.111</v>
      </c>
    </row>
    <row r="718" s="199" customFormat="1" ht="18.95" customHeight="1" spans="1:4">
      <c r="A718" s="206" t="s">
        <v>2580</v>
      </c>
      <c r="B718" s="205">
        <v>0</v>
      </c>
      <c r="C718" s="205"/>
      <c r="D718" s="63" t="str">
        <f t="shared" si="10"/>
        <v/>
      </c>
    </row>
    <row r="719" s="199" customFormat="1" ht="18.95" customHeight="1" spans="1:4">
      <c r="A719" s="206" t="s">
        <v>2581</v>
      </c>
      <c r="B719" s="205">
        <f>SUM(B720:B726)</f>
        <v>0</v>
      </c>
      <c r="C719" s="205">
        <f>SUM(C720:C726)</f>
        <v>817</v>
      </c>
      <c r="D719" s="63" t="str">
        <f t="shared" si="10"/>
        <v/>
      </c>
    </row>
    <row r="720" s="199" customFormat="1" ht="18.95" customHeight="1" spans="1:4">
      <c r="A720" s="206" t="s">
        <v>139</v>
      </c>
      <c r="B720" s="205"/>
      <c r="C720" s="205"/>
      <c r="D720" s="63" t="str">
        <f t="shared" si="10"/>
        <v/>
      </c>
    </row>
    <row r="721" s="199" customFormat="1" ht="18.95" customHeight="1" spans="1:4">
      <c r="A721" s="206" t="s">
        <v>142</v>
      </c>
      <c r="B721" s="205"/>
      <c r="C721" s="205"/>
      <c r="D721" s="63" t="str">
        <f t="shared" si="10"/>
        <v/>
      </c>
    </row>
    <row r="722" s="199" customFormat="1" ht="18.95" customHeight="1" spans="1:4">
      <c r="A722" s="206" t="s">
        <v>145</v>
      </c>
      <c r="B722" s="205"/>
      <c r="C722" s="205"/>
      <c r="D722" s="63" t="str">
        <f t="shared" si="10"/>
        <v/>
      </c>
    </row>
    <row r="723" s="199" customFormat="1" ht="18.95" customHeight="1" spans="1:4">
      <c r="A723" s="206" t="s">
        <v>938</v>
      </c>
      <c r="B723" s="205"/>
      <c r="C723" s="205">
        <v>770</v>
      </c>
      <c r="D723" s="63" t="str">
        <f t="shared" si="10"/>
        <v/>
      </c>
    </row>
    <row r="724" s="199" customFormat="1" ht="18.95" customHeight="1" spans="1:4">
      <c r="A724" s="206" t="s">
        <v>948</v>
      </c>
      <c r="B724" s="205"/>
      <c r="C724" s="205">
        <v>47</v>
      </c>
      <c r="D724" s="63" t="str">
        <f t="shared" si="10"/>
        <v/>
      </c>
    </row>
    <row r="725" s="199" customFormat="1" ht="18.95" customHeight="1" spans="1:4">
      <c r="A725" s="206" t="s">
        <v>166</v>
      </c>
      <c r="B725" s="205"/>
      <c r="C725" s="205"/>
      <c r="D725" s="63" t="str">
        <f t="shared" si="10"/>
        <v/>
      </c>
    </row>
    <row r="726" s="199" customFormat="1" ht="18.95" customHeight="1" spans="1:4">
      <c r="A726" s="206" t="s">
        <v>2582</v>
      </c>
      <c r="B726" s="205"/>
      <c r="C726" s="205"/>
      <c r="D726" s="63" t="str">
        <f t="shared" si="10"/>
        <v/>
      </c>
    </row>
    <row r="727" s="199" customFormat="1" ht="18.95" customHeight="1" spans="1:4">
      <c r="A727" s="204" t="s">
        <v>1130</v>
      </c>
      <c r="B727" s="205">
        <f>B728</f>
        <v>2644</v>
      </c>
      <c r="C727" s="205">
        <f>C728</f>
        <v>2000</v>
      </c>
      <c r="D727" s="63">
        <f t="shared" si="10"/>
        <v>-0.244</v>
      </c>
    </row>
    <row r="728" s="199" customFormat="1" ht="18.95" customHeight="1" spans="1:4">
      <c r="A728" s="204" t="s">
        <v>1131</v>
      </c>
      <c r="B728" s="205">
        <v>2644</v>
      </c>
      <c r="C728" s="205">
        <v>2000</v>
      </c>
      <c r="D728" s="63">
        <f t="shared" si="10"/>
        <v>-0.244</v>
      </c>
    </row>
    <row r="729" s="215" customFormat="1" ht="18.95" customHeight="1" spans="1:4">
      <c r="A729" s="202" t="s">
        <v>2583</v>
      </c>
      <c r="B729" s="203" t="e">
        <f>SUMIFS(B$730:B$811,#REF!,"&lt;&gt;")</f>
        <v>#REF!</v>
      </c>
      <c r="C729" s="203" t="e">
        <f>SUMIFS(C$730:C$811,#REF!,"&lt;&gt;")</f>
        <v>#REF!</v>
      </c>
      <c r="D729" s="140" t="e">
        <f t="shared" si="10"/>
        <v>#REF!</v>
      </c>
    </row>
    <row r="730" s="199" customFormat="1" ht="18.95" customHeight="1" spans="1:4">
      <c r="A730" s="206" t="s">
        <v>2584</v>
      </c>
      <c r="B730" s="205">
        <f>SUM(B731:B734)</f>
        <v>7134</v>
      </c>
      <c r="C730" s="205">
        <f>SUM(C731:C734)</f>
        <v>7472</v>
      </c>
      <c r="D730" s="63">
        <f t="shared" si="10"/>
        <v>0.047</v>
      </c>
    </row>
    <row r="731" s="199" customFormat="1" ht="18.95" customHeight="1" spans="1:4">
      <c r="A731" s="204" t="s">
        <v>139</v>
      </c>
      <c r="B731" s="205">
        <v>5983</v>
      </c>
      <c r="C731" s="205">
        <v>6173</v>
      </c>
      <c r="D731" s="63">
        <f t="shared" si="10"/>
        <v>0.032</v>
      </c>
    </row>
    <row r="732" s="199" customFormat="1" ht="18.95" customHeight="1" spans="1:4">
      <c r="A732" s="204" t="s">
        <v>142</v>
      </c>
      <c r="B732" s="205">
        <v>1009</v>
      </c>
      <c r="C732" s="205">
        <v>1149</v>
      </c>
      <c r="D732" s="63">
        <f t="shared" si="10"/>
        <v>0.139</v>
      </c>
    </row>
    <row r="733" s="199" customFormat="1" ht="18.95" customHeight="1" spans="1:4">
      <c r="A733" s="204" t="s">
        <v>145</v>
      </c>
      <c r="B733" s="205">
        <v>0</v>
      </c>
      <c r="C733" s="205">
        <v>0</v>
      </c>
      <c r="D733" s="63" t="str">
        <f t="shared" si="10"/>
        <v/>
      </c>
    </row>
    <row r="734" s="199" customFormat="1" ht="18.95" customHeight="1" spans="1:4">
      <c r="A734" s="206" t="s">
        <v>2585</v>
      </c>
      <c r="B734" s="205">
        <v>142</v>
      </c>
      <c r="C734" s="205">
        <v>150</v>
      </c>
      <c r="D734" s="63">
        <f t="shared" si="10"/>
        <v>0.056</v>
      </c>
    </row>
    <row r="735" s="199" customFormat="1" ht="18.95" customHeight="1" spans="1:4">
      <c r="A735" s="204" t="s">
        <v>1140</v>
      </c>
      <c r="B735" s="205">
        <f>SUM(B736:B747)</f>
        <v>40447</v>
      </c>
      <c r="C735" s="205">
        <f>SUM(C736:C747)</f>
        <v>42923</v>
      </c>
      <c r="D735" s="63">
        <f t="shared" si="10"/>
        <v>0.061</v>
      </c>
    </row>
    <row r="736" s="199" customFormat="1" ht="18.95" customHeight="1" spans="1:4">
      <c r="A736" s="204" t="s">
        <v>1142</v>
      </c>
      <c r="B736" s="205">
        <v>21765</v>
      </c>
      <c r="C736" s="205">
        <v>23000</v>
      </c>
      <c r="D736" s="63">
        <f t="shared" si="10"/>
        <v>0.057</v>
      </c>
    </row>
    <row r="737" s="199" customFormat="1" ht="18.95" customHeight="1" spans="1:4">
      <c r="A737" s="204" t="s">
        <v>1144</v>
      </c>
      <c r="B737" s="205">
        <v>15576</v>
      </c>
      <c r="C737" s="205">
        <v>16400</v>
      </c>
      <c r="D737" s="63">
        <f t="shared" si="10"/>
        <v>0.053</v>
      </c>
    </row>
    <row r="738" s="199" customFormat="1" ht="18.95" customHeight="1" spans="1:4">
      <c r="A738" s="204" t="s">
        <v>1146</v>
      </c>
      <c r="B738" s="205">
        <v>890</v>
      </c>
      <c r="C738" s="205">
        <v>935</v>
      </c>
      <c r="D738" s="63">
        <f t="shared" si="10"/>
        <v>0.051</v>
      </c>
    </row>
    <row r="739" s="199" customFormat="1" ht="18.95" customHeight="1" spans="1:4">
      <c r="A739" s="204" t="s">
        <v>1148</v>
      </c>
      <c r="B739" s="205">
        <v>0</v>
      </c>
      <c r="C739" s="205">
        <v>0</v>
      </c>
      <c r="D739" s="63" t="str">
        <f t="shared" si="10"/>
        <v/>
      </c>
    </row>
    <row r="740" s="199" customFormat="1" ht="18.95" customHeight="1" spans="1:4">
      <c r="A740" s="204" t="s">
        <v>1150</v>
      </c>
      <c r="B740" s="205">
        <v>32</v>
      </c>
      <c r="C740" s="205">
        <v>35</v>
      </c>
      <c r="D740" s="63">
        <f t="shared" si="10"/>
        <v>0.094</v>
      </c>
    </row>
    <row r="741" s="199" customFormat="1" ht="18.95" customHeight="1" spans="1:4">
      <c r="A741" s="204" t="s">
        <v>1152</v>
      </c>
      <c r="B741" s="205">
        <v>0</v>
      </c>
      <c r="C741" s="205">
        <v>0</v>
      </c>
      <c r="D741" s="63" t="str">
        <f t="shared" si="10"/>
        <v/>
      </c>
    </row>
    <row r="742" s="199" customFormat="1" ht="18.95" customHeight="1" spans="1:4">
      <c r="A742" s="204" t="s">
        <v>1154</v>
      </c>
      <c r="B742" s="205">
        <v>0</v>
      </c>
      <c r="C742" s="205">
        <v>0</v>
      </c>
      <c r="D742" s="63" t="str">
        <f t="shared" si="10"/>
        <v/>
      </c>
    </row>
    <row r="743" s="199" customFormat="1" ht="18.95" customHeight="1" spans="1:4">
      <c r="A743" s="204" t="s">
        <v>1156</v>
      </c>
      <c r="B743" s="205">
        <v>0</v>
      </c>
      <c r="C743" s="205">
        <v>0</v>
      </c>
      <c r="D743" s="63" t="str">
        <f t="shared" si="10"/>
        <v/>
      </c>
    </row>
    <row r="744" s="199" customFormat="1" ht="18.95" customHeight="1" spans="1:4">
      <c r="A744" s="204" t="s">
        <v>1158</v>
      </c>
      <c r="B744" s="205">
        <v>0</v>
      </c>
      <c r="C744" s="205">
        <v>0</v>
      </c>
      <c r="D744" s="63" t="str">
        <f t="shared" si="10"/>
        <v/>
      </c>
    </row>
    <row r="745" s="199" customFormat="1" ht="18.95" customHeight="1" spans="1:4">
      <c r="A745" s="204" t="s">
        <v>1160</v>
      </c>
      <c r="B745" s="205">
        <v>0</v>
      </c>
      <c r="C745" s="205">
        <v>0</v>
      </c>
      <c r="D745" s="63" t="str">
        <f t="shared" si="10"/>
        <v/>
      </c>
    </row>
    <row r="746" s="199" customFormat="1" ht="18.95" customHeight="1" spans="1:4">
      <c r="A746" s="204" t="s">
        <v>1162</v>
      </c>
      <c r="B746" s="205">
        <v>0</v>
      </c>
      <c r="C746" s="205">
        <v>0</v>
      </c>
      <c r="D746" s="63" t="str">
        <f t="shared" si="10"/>
        <v/>
      </c>
    </row>
    <row r="747" s="199" customFormat="1" ht="18.95" customHeight="1" spans="1:4">
      <c r="A747" s="204" t="s">
        <v>1164</v>
      </c>
      <c r="B747" s="205">
        <v>2184</v>
      </c>
      <c r="C747" s="205">
        <v>2553</v>
      </c>
      <c r="D747" s="63">
        <f t="shared" si="10"/>
        <v>0.169</v>
      </c>
    </row>
    <row r="748" s="199" customFormat="1" ht="18.95" customHeight="1" spans="1:4">
      <c r="A748" s="204" t="s">
        <v>1166</v>
      </c>
      <c r="B748" s="205">
        <f>SUM(B749:B751)</f>
        <v>28081</v>
      </c>
      <c r="C748" s="205">
        <f>SUM(C749:C751)</f>
        <v>29496</v>
      </c>
      <c r="D748" s="63">
        <f t="shared" si="10"/>
        <v>0.05</v>
      </c>
    </row>
    <row r="749" s="199" customFormat="1" ht="18.95" customHeight="1" spans="1:4">
      <c r="A749" s="204" t="s">
        <v>1168</v>
      </c>
      <c r="B749" s="205">
        <v>57</v>
      </c>
      <c r="C749" s="205">
        <v>60</v>
      </c>
      <c r="D749" s="63">
        <f t="shared" si="10"/>
        <v>0.053</v>
      </c>
    </row>
    <row r="750" s="199" customFormat="1" ht="18.95" customHeight="1" spans="1:4">
      <c r="A750" s="204" t="s">
        <v>1170</v>
      </c>
      <c r="B750" s="205">
        <v>25176</v>
      </c>
      <c r="C750" s="205">
        <v>26536</v>
      </c>
      <c r="D750" s="63">
        <f t="shared" si="10"/>
        <v>0.054</v>
      </c>
    </row>
    <row r="751" s="199" customFormat="1" ht="18.95" customHeight="1" spans="1:4">
      <c r="A751" s="204" t="s">
        <v>1172</v>
      </c>
      <c r="B751" s="205">
        <v>2848</v>
      </c>
      <c r="C751" s="205">
        <v>2900</v>
      </c>
      <c r="D751" s="63">
        <f t="shared" si="10"/>
        <v>0.018</v>
      </c>
    </row>
    <row r="752" s="199" customFormat="1" ht="18.95" customHeight="1" spans="1:4">
      <c r="A752" s="204" t="s">
        <v>1174</v>
      </c>
      <c r="B752" s="205">
        <f>SUM(B753:B763)</f>
        <v>37209</v>
      </c>
      <c r="C752" s="205">
        <f>SUM(C753:C763)</f>
        <v>38461</v>
      </c>
      <c r="D752" s="63">
        <f t="shared" si="10"/>
        <v>0.034</v>
      </c>
    </row>
    <row r="753" s="199" customFormat="1" ht="18.95" customHeight="1" spans="1:4">
      <c r="A753" s="204" t="s">
        <v>1176</v>
      </c>
      <c r="B753" s="205">
        <v>7913</v>
      </c>
      <c r="C753" s="205">
        <v>8228</v>
      </c>
      <c r="D753" s="63">
        <f t="shared" si="10"/>
        <v>0.04</v>
      </c>
    </row>
    <row r="754" s="199" customFormat="1" ht="18.95" customHeight="1" spans="1:4">
      <c r="A754" s="204" t="s">
        <v>1178</v>
      </c>
      <c r="B754" s="205">
        <v>1496</v>
      </c>
      <c r="C754" s="205">
        <v>1581</v>
      </c>
      <c r="D754" s="63">
        <f t="shared" si="10"/>
        <v>0.057</v>
      </c>
    </row>
    <row r="755" s="199" customFormat="1" ht="18.95" customHeight="1" spans="1:4">
      <c r="A755" s="204" t="s">
        <v>1180</v>
      </c>
      <c r="B755" s="205">
        <v>8628</v>
      </c>
      <c r="C755" s="205">
        <v>8942</v>
      </c>
      <c r="D755" s="63">
        <f t="shared" si="10"/>
        <v>0.036</v>
      </c>
    </row>
    <row r="756" s="199" customFormat="1" ht="18.95" customHeight="1" spans="1:4">
      <c r="A756" s="204" t="s">
        <v>1182</v>
      </c>
      <c r="B756" s="205">
        <v>539</v>
      </c>
      <c r="C756" s="205">
        <v>572</v>
      </c>
      <c r="D756" s="63">
        <f t="shared" si="10"/>
        <v>0.061</v>
      </c>
    </row>
    <row r="757" s="199" customFormat="1" ht="18.95" customHeight="1" spans="1:4">
      <c r="A757" s="204" t="s">
        <v>1184</v>
      </c>
      <c r="B757" s="205">
        <v>0</v>
      </c>
      <c r="C757" s="205">
        <v>0</v>
      </c>
      <c r="D757" s="63" t="str">
        <f t="shared" si="10"/>
        <v/>
      </c>
    </row>
    <row r="758" s="199" customFormat="1" ht="18.95" customHeight="1" spans="1:4">
      <c r="A758" s="204" t="s">
        <v>1186</v>
      </c>
      <c r="B758" s="205">
        <v>343</v>
      </c>
      <c r="C758" s="205">
        <v>363</v>
      </c>
      <c r="D758" s="63">
        <f t="shared" si="10"/>
        <v>0.058</v>
      </c>
    </row>
    <row r="759" s="199" customFormat="1" ht="18.95" customHeight="1" spans="1:4">
      <c r="A759" s="204" t="s">
        <v>1188</v>
      </c>
      <c r="B759" s="205">
        <v>0</v>
      </c>
      <c r="C759" s="205">
        <v>0</v>
      </c>
      <c r="D759" s="63" t="str">
        <f t="shared" si="10"/>
        <v/>
      </c>
    </row>
    <row r="760" s="199" customFormat="1" ht="18.95" customHeight="1" spans="1:4">
      <c r="A760" s="204" t="s">
        <v>1190</v>
      </c>
      <c r="B760" s="205">
        <v>13647</v>
      </c>
      <c r="C760" s="205">
        <v>13992</v>
      </c>
      <c r="D760" s="63">
        <f t="shared" si="10"/>
        <v>0.025</v>
      </c>
    </row>
    <row r="761" s="199" customFormat="1" ht="18.95" customHeight="1" spans="1:4">
      <c r="A761" s="204" t="s">
        <v>1192</v>
      </c>
      <c r="B761" s="205">
        <v>4124</v>
      </c>
      <c r="C761" s="205">
        <v>4312</v>
      </c>
      <c r="D761" s="63">
        <f t="shared" si="10"/>
        <v>0.046</v>
      </c>
    </row>
    <row r="762" s="199" customFormat="1" ht="18.95" customHeight="1" spans="1:4">
      <c r="A762" s="204" t="s">
        <v>1194</v>
      </c>
      <c r="B762" s="205">
        <v>3</v>
      </c>
      <c r="C762" s="205">
        <v>10</v>
      </c>
      <c r="D762" s="63">
        <f t="shared" si="10"/>
        <v>2.333</v>
      </c>
    </row>
    <row r="763" s="199" customFormat="1" ht="18.95" customHeight="1" spans="1:4">
      <c r="A763" s="204" t="s">
        <v>1196</v>
      </c>
      <c r="B763" s="205">
        <v>516</v>
      </c>
      <c r="C763" s="205">
        <v>461</v>
      </c>
      <c r="D763" s="63">
        <f t="shared" si="10"/>
        <v>-0.107</v>
      </c>
    </row>
    <row r="764" s="199" customFormat="1" ht="18.95" customHeight="1" spans="1:4">
      <c r="A764" s="204" t="s">
        <v>1218</v>
      </c>
      <c r="B764" s="205">
        <f>SUM(B765:B766)</f>
        <v>346</v>
      </c>
      <c r="C764" s="205">
        <f>SUM(C765:C766)</f>
        <v>2398</v>
      </c>
      <c r="D764" s="63">
        <f t="shared" si="10"/>
        <v>5.931</v>
      </c>
    </row>
    <row r="765" s="199" customFormat="1" ht="18.95" customHeight="1" spans="1:4">
      <c r="A765" s="204" t="s">
        <v>1220</v>
      </c>
      <c r="B765" s="205">
        <v>346</v>
      </c>
      <c r="C765" s="205">
        <v>2195</v>
      </c>
      <c r="D765" s="63">
        <f t="shared" si="10"/>
        <v>5.344</v>
      </c>
    </row>
    <row r="766" s="199" customFormat="1" ht="18.95" customHeight="1" spans="1:4">
      <c r="A766" s="204" t="s">
        <v>1222</v>
      </c>
      <c r="B766" s="205">
        <v>0</v>
      </c>
      <c r="C766" s="205">
        <v>203</v>
      </c>
      <c r="D766" s="63" t="str">
        <f t="shared" si="10"/>
        <v/>
      </c>
    </row>
    <row r="767" s="199" customFormat="1" ht="18.95" customHeight="1" spans="1:4">
      <c r="A767" s="204" t="s">
        <v>1224</v>
      </c>
      <c r="B767" s="205">
        <f>SUM(B768:B770)</f>
        <v>8912</v>
      </c>
      <c r="C767" s="205">
        <f>SUM(C768:C770)</f>
        <v>9041</v>
      </c>
      <c r="D767" s="63">
        <f t="shared" si="10"/>
        <v>0.014</v>
      </c>
    </row>
    <row r="768" s="199" customFormat="1" ht="18.95" customHeight="1" spans="1:4">
      <c r="A768" s="204" t="s">
        <v>1226</v>
      </c>
      <c r="B768" s="205">
        <v>942</v>
      </c>
      <c r="C768" s="205">
        <v>979</v>
      </c>
      <c r="D768" s="63">
        <f t="shared" si="10"/>
        <v>0.039</v>
      </c>
    </row>
    <row r="769" s="199" customFormat="1" ht="18.95" customHeight="1" spans="1:4">
      <c r="A769" s="204" t="s">
        <v>1228</v>
      </c>
      <c r="B769" s="205">
        <v>2022</v>
      </c>
      <c r="C769" s="205">
        <v>3276</v>
      </c>
      <c r="D769" s="63">
        <f t="shared" si="10"/>
        <v>0.62</v>
      </c>
    </row>
    <row r="770" s="199" customFormat="1" ht="18.95" customHeight="1" spans="1:4">
      <c r="A770" s="204" t="s">
        <v>1230</v>
      </c>
      <c r="B770" s="205">
        <v>5948</v>
      </c>
      <c r="C770" s="205">
        <v>4786</v>
      </c>
      <c r="D770" s="63">
        <f t="shared" si="10"/>
        <v>-0.195</v>
      </c>
    </row>
    <row r="771" s="199" customFormat="1" ht="18.95" customHeight="1" spans="1:4">
      <c r="A771" s="204" t="s">
        <v>1232</v>
      </c>
      <c r="B771" s="205">
        <f>SUM(B772:B780)</f>
        <v>3052</v>
      </c>
      <c r="C771" s="205">
        <f>SUM(C772:C780)</f>
        <v>0</v>
      </c>
      <c r="D771" s="63" t="str">
        <f t="shared" si="10"/>
        <v/>
      </c>
    </row>
    <row r="772" s="199" customFormat="1" ht="18.95" customHeight="1" spans="1:4">
      <c r="A772" s="204" t="s">
        <v>139</v>
      </c>
      <c r="B772" s="205">
        <v>1284</v>
      </c>
      <c r="C772" s="205"/>
      <c r="D772" s="63" t="str">
        <f t="shared" si="10"/>
        <v/>
      </c>
    </row>
    <row r="773" s="199" customFormat="1" ht="18.95" customHeight="1" spans="1:4">
      <c r="A773" s="204" t="s">
        <v>142</v>
      </c>
      <c r="B773" s="205">
        <v>17</v>
      </c>
      <c r="C773" s="205"/>
      <c r="D773" s="63" t="str">
        <f t="shared" si="10"/>
        <v/>
      </c>
    </row>
    <row r="774" s="199" customFormat="1" ht="18.95" customHeight="1" spans="1:4">
      <c r="A774" s="204" t="s">
        <v>145</v>
      </c>
      <c r="B774" s="205">
        <v>0</v>
      </c>
      <c r="C774" s="205"/>
      <c r="D774" s="63" t="str">
        <f t="shared" si="10"/>
        <v/>
      </c>
    </row>
    <row r="775" s="199" customFormat="1" ht="18.95" customHeight="1" spans="1:4">
      <c r="A775" s="204" t="s">
        <v>1234</v>
      </c>
      <c r="B775" s="205">
        <v>46</v>
      </c>
      <c r="C775" s="205"/>
      <c r="D775" s="63" t="str">
        <f t="shared" ref="D775:D844" si="11">IF(OR(VALUE(C775)=0,ISERROR(C775/B775-1)),"",ROUND(C775/B775-1,3))</f>
        <v/>
      </c>
    </row>
    <row r="776" s="199" customFormat="1" ht="18.95" customHeight="1" spans="1:4">
      <c r="A776" s="204" t="s">
        <v>1236</v>
      </c>
      <c r="B776" s="205">
        <v>0</v>
      </c>
      <c r="C776" s="205"/>
      <c r="D776" s="63" t="str">
        <f t="shared" si="11"/>
        <v/>
      </c>
    </row>
    <row r="777" s="199" customFormat="1" ht="18.95" customHeight="1" spans="1:4">
      <c r="A777" s="204" t="s">
        <v>1238</v>
      </c>
      <c r="B777" s="205">
        <v>0</v>
      </c>
      <c r="C777" s="205"/>
      <c r="D777" s="63" t="str">
        <f t="shared" si="11"/>
        <v/>
      </c>
    </row>
    <row r="778" s="199" customFormat="1" ht="18.95" customHeight="1" spans="1:4">
      <c r="A778" s="204" t="s">
        <v>1240</v>
      </c>
      <c r="B778" s="205">
        <v>1036</v>
      </c>
      <c r="C778" s="205"/>
      <c r="D778" s="63" t="str">
        <f t="shared" si="11"/>
        <v/>
      </c>
    </row>
    <row r="779" s="199" customFormat="1" ht="18.95" customHeight="1" spans="1:4">
      <c r="A779" s="204" t="s">
        <v>166</v>
      </c>
      <c r="B779" s="205">
        <v>316</v>
      </c>
      <c r="C779" s="205"/>
      <c r="D779" s="63" t="str">
        <f t="shared" si="11"/>
        <v/>
      </c>
    </row>
    <row r="780" s="199" customFormat="1" ht="18.95" customHeight="1" spans="1:4">
      <c r="A780" s="204" t="s">
        <v>1242</v>
      </c>
      <c r="B780" s="205">
        <v>353</v>
      </c>
      <c r="C780" s="205"/>
      <c r="D780" s="63" t="str">
        <f t="shared" si="11"/>
        <v/>
      </c>
    </row>
    <row r="781" s="199" customFormat="1" ht="18.95" customHeight="1" spans="1:4">
      <c r="A781" s="204" t="s">
        <v>1244</v>
      </c>
      <c r="B781" s="205">
        <f>SUM(B782:B785)</f>
        <v>77560</v>
      </c>
      <c r="C781" s="205">
        <f>SUM(C782:C785)</f>
        <v>80129</v>
      </c>
      <c r="D781" s="63">
        <f t="shared" si="11"/>
        <v>0.033</v>
      </c>
    </row>
    <row r="782" s="199" customFormat="1" ht="18.95" customHeight="1" spans="1:4">
      <c r="A782" s="204" t="s">
        <v>1200</v>
      </c>
      <c r="B782" s="205">
        <v>21424</v>
      </c>
      <c r="C782" s="205">
        <v>22239</v>
      </c>
      <c r="D782" s="63">
        <f t="shared" si="11"/>
        <v>0.038</v>
      </c>
    </row>
    <row r="783" s="199" customFormat="1" ht="18.95" customHeight="1" spans="1:4">
      <c r="A783" s="204" t="s">
        <v>1202</v>
      </c>
      <c r="B783" s="205">
        <v>33027</v>
      </c>
      <c r="C783" s="205">
        <v>34079</v>
      </c>
      <c r="D783" s="63">
        <f t="shared" si="11"/>
        <v>0.032</v>
      </c>
    </row>
    <row r="784" s="199" customFormat="1" ht="18.95" customHeight="1" spans="1:4">
      <c r="A784" s="204" t="s">
        <v>1204</v>
      </c>
      <c r="B784" s="205">
        <v>23106</v>
      </c>
      <c r="C784" s="205">
        <v>23810</v>
      </c>
      <c r="D784" s="63">
        <f t="shared" si="11"/>
        <v>0.03</v>
      </c>
    </row>
    <row r="785" s="199" customFormat="1" ht="18.95" customHeight="1" spans="1:4">
      <c r="A785" s="204" t="s">
        <v>1249</v>
      </c>
      <c r="B785" s="205">
        <v>3</v>
      </c>
      <c r="C785" s="205">
        <v>1</v>
      </c>
      <c r="D785" s="63">
        <f t="shared" si="11"/>
        <v>-0.667</v>
      </c>
    </row>
    <row r="786" s="199" customFormat="1" ht="18.95" customHeight="1" spans="1:4">
      <c r="A786" s="206" t="s">
        <v>1251</v>
      </c>
      <c r="B786" s="205">
        <f>SUM(B787:B791)</f>
        <v>110290</v>
      </c>
      <c r="C786" s="205">
        <f>SUM(C787:C791)</f>
        <v>115006</v>
      </c>
      <c r="D786" s="63">
        <f t="shared" si="11"/>
        <v>0.043</v>
      </c>
    </row>
    <row r="787" s="199" customFormat="1" ht="18.95" customHeight="1" spans="1:4">
      <c r="A787" s="206" t="s">
        <v>2586</v>
      </c>
      <c r="B787" s="205">
        <v>5</v>
      </c>
      <c r="C787" s="205">
        <v>5</v>
      </c>
      <c r="D787" s="63">
        <f t="shared" si="11"/>
        <v>0</v>
      </c>
    </row>
    <row r="788" s="199" customFormat="1" ht="18.95" customHeight="1" spans="1:4">
      <c r="A788" s="206" t="s">
        <v>1255</v>
      </c>
      <c r="B788" s="205">
        <v>110089</v>
      </c>
      <c r="C788" s="205">
        <v>115000</v>
      </c>
      <c r="D788" s="63">
        <f t="shared" si="11"/>
        <v>0.045</v>
      </c>
    </row>
    <row r="789" s="199" customFormat="1" ht="18.95" customHeight="1" spans="1:4">
      <c r="A789" s="206" t="s">
        <v>1257</v>
      </c>
      <c r="B789" s="205">
        <v>0</v>
      </c>
      <c r="C789" s="205"/>
      <c r="D789" s="63" t="str">
        <f t="shared" si="11"/>
        <v/>
      </c>
    </row>
    <row r="790" s="199" customFormat="1" ht="18.95" customHeight="1" spans="1:4">
      <c r="A790" s="206" t="s">
        <v>1259</v>
      </c>
      <c r="B790" s="205">
        <v>0</v>
      </c>
      <c r="C790" s="205"/>
      <c r="D790" s="63" t="str">
        <f t="shared" si="11"/>
        <v/>
      </c>
    </row>
    <row r="791" s="199" customFormat="1" ht="18.95" customHeight="1" spans="1:4">
      <c r="A791" s="206" t="s">
        <v>1261</v>
      </c>
      <c r="B791" s="205">
        <v>196</v>
      </c>
      <c r="C791" s="205">
        <v>1</v>
      </c>
      <c r="D791" s="63">
        <f t="shared" si="11"/>
        <v>-0.995</v>
      </c>
    </row>
    <row r="792" s="199" customFormat="1" ht="18.95" customHeight="1" spans="1:4">
      <c r="A792" s="206" t="s">
        <v>1263</v>
      </c>
      <c r="B792" s="205">
        <f>SUM(B793:B795)</f>
        <v>13248</v>
      </c>
      <c r="C792" s="205">
        <f>SUM(C793:C795)</f>
        <v>13420</v>
      </c>
      <c r="D792" s="63">
        <f t="shared" si="11"/>
        <v>0.013</v>
      </c>
    </row>
    <row r="793" s="199" customFormat="1" ht="18.95" customHeight="1" spans="1:4">
      <c r="A793" s="206" t="s">
        <v>1212</v>
      </c>
      <c r="B793" s="205">
        <v>8875</v>
      </c>
      <c r="C793" s="205">
        <v>9100</v>
      </c>
      <c r="D793" s="63">
        <f t="shared" si="11"/>
        <v>0.025</v>
      </c>
    </row>
    <row r="794" s="199" customFormat="1" ht="18.95" customHeight="1" spans="1:4">
      <c r="A794" s="206" t="s">
        <v>1214</v>
      </c>
      <c r="B794" s="205">
        <v>115</v>
      </c>
      <c r="C794" s="205">
        <v>120</v>
      </c>
      <c r="D794" s="63">
        <f t="shared" si="11"/>
        <v>0.043</v>
      </c>
    </row>
    <row r="795" s="199" customFormat="1" ht="18.95" customHeight="1" spans="1:4">
      <c r="A795" s="206" t="s">
        <v>1267</v>
      </c>
      <c r="B795" s="205">
        <v>4258</v>
      </c>
      <c r="C795" s="205">
        <v>4200</v>
      </c>
      <c r="D795" s="63">
        <f t="shared" si="11"/>
        <v>-0.014</v>
      </c>
    </row>
    <row r="796" s="199" customFormat="1" ht="18.95" customHeight="1" spans="1:4">
      <c r="A796" s="206" t="s">
        <v>1269</v>
      </c>
      <c r="B796" s="205">
        <f>SUM(B797:B798)</f>
        <v>569</v>
      </c>
      <c r="C796" s="205">
        <f>SUM(C797:C798)</f>
        <v>570</v>
      </c>
      <c r="D796" s="63">
        <f t="shared" si="11"/>
        <v>0.002</v>
      </c>
    </row>
    <row r="797" s="199" customFormat="1" ht="18.95" customHeight="1" spans="1:4">
      <c r="A797" s="206" t="s">
        <v>1206</v>
      </c>
      <c r="B797" s="205">
        <v>565</v>
      </c>
      <c r="C797" s="205">
        <v>570</v>
      </c>
      <c r="D797" s="63">
        <f t="shared" si="11"/>
        <v>0.009</v>
      </c>
    </row>
    <row r="798" s="199" customFormat="1" ht="18.95" customHeight="1" spans="1:4">
      <c r="A798" s="206" t="s">
        <v>1272</v>
      </c>
      <c r="B798" s="205">
        <v>4</v>
      </c>
      <c r="C798" s="205">
        <v>0</v>
      </c>
      <c r="D798" s="63" t="str">
        <f t="shared" si="11"/>
        <v/>
      </c>
    </row>
    <row r="799" s="199" customFormat="1" ht="18.95" customHeight="1" spans="1:4">
      <c r="A799" s="206" t="s">
        <v>2587</v>
      </c>
      <c r="B799" s="205"/>
      <c r="C799" s="205"/>
      <c r="D799" s="63" t="str">
        <f t="shared" si="11"/>
        <v/>
      </c>
    </row>
    <row r="800" s="199" customFormat="1" ht="18.95" customHeight="1" spans="1:4">
      <c r="A800" s="206" t="s">
        <v>139</v>
      </c>
      <c r="B800" s="205"/>
      <c r="C800" s="205"/>
      <c r="D800" s="63" t="str">
        <f t="shared" si="11"/>
        <v/>
      </c>
    </row>
    <row r="801" s="199" customFormat="1" ht="18.95" customHeight="1" spans="1:4">
      <c r="A801" s="206" t="s">
        <v>142</v>
      </c>
      <c r="B801" s="205"/>
      <c r="C801" s="205"/>
      <c r="D801" s="63" t="str">
        <f t="shared" si="11"/>
        <v/>
      </c>
    </row>
    <row r="802" s="199" customFormat="1" ht="18.95" customHeight="1" spans="1:4">
      <c r="A802" s="206" t="s">
        <v>145</v>
      </c>
      <c r="B802" s="205"/>
      <c r="C802" s="205"/>
      <c r="D802" s="63" t="str">
        <f t="shared" si="11"/>
        <v/>
      </c>
    </row>
    <row r="803" s="199" customFormat="1" ht="18.95" customHeight="1" spans="1:4">
      <c r="A803" s="206" t="s">
        <v>235</v>
      </c>
      <c r="B803" s="205"/>
      <c r="C803" s="205"/>
      <c r="D803" s="63" t="str">
        <f t="shared" si="11"/>
        <v/>
      </c>
    </row>
    <row r="804" s="199" customFormat="1" ht="18.95" customHeight="1" spans="1:4">
      <c r="A804" s="206" t="s">
        <v>2588</v>
      </c>
      <c r="B804" s="205"/>
      <c r="C804" s="205"/>
      <c r="D804" s="63" t="str">
        <f t="shared" si="11"/>
        <v/>
      </c>
    </row>
    <row r="805" s="199" customFormat="1" ht="18.95" customHeight="1" spans="1:4">
      <c r="A805" s="206" t="s">
        <v>2589</v>
      </c>
      <c r="B805" s="205"/>
      <c r="C805" s="205"/>
      <c r="D805" s="63" t="str">
        <f t="shared" si="11"/>
        <v/>
      </c>
    </row>
    <row r="806" s="199" customFormat="1" ht="18.95" customHeight="1" spans="1:4">
      <c r="A806" s="206" t="s">
        <v>166</v>
      </c>
      <c r="B806" s="205"/>
      <c r="C806" s="205"/>
      <c r="D806" s="63" t="str">
        <f t="shared" si="11"/>
        <v/>
      </c>
    </row>
    <row r="807" s="199" customFormat="1" ht="18.95" customHeight="1" spans="1:4">
      <c r="A807" s="206" t="s">
        <v>2590</v>
      </c>
      <c r="B807" s="205"/>
      <c r="C807" s="205"/>
      <c r="D807" s="63" t="str">
        <f t="shared" si="11"/>
        <v/>
      </c>
    </row>
    <row r="808" s="199" customFormat="1" ht="18.95" customHeight="1" spans="1:4">
      <c r="A808" s="206" t="s">
        <v>2591</v>
      </c>
      <c r="B808" s="205">
        <f>SUM(B809)</f>
        <v>0</v>
      </c>
      <c r="C808" s="205">
        <f>SUM(C809)</f>
        <v>360</v>
      </c>
      <c r="D808" s="63" t="str">
        <f t="shared" si="11"/>
        <v/>
      </c>
    </row>
    <row r="809" s="199" customFormat="1" ht="18.95" customHeight="1" spans="1:4">
      <c r="A809" s="206" t="s">
        <v>2592</v>
      </c>
      <c r="B809" s="205"/>
      <c r="C809" s="205">
        <v>360</v>
      </c>
      <c r="D809" s="63" t="str">
        <f t="shared" si="11"/>
        <v/>
      </c>
    </row>
    <row r="810" s="199" customFormat="1" ht="18.95" customHeight="1" spans="1:4">
      <c r="A810" s="206" t="s">
        <v>2593</v>
      </c>
      <c r="B810" s="205">
        <f>SUM(B811)</f>
        <v>884</v>
      </c>
      <c r="C810" s="205">
        <f>SUM(C811)</f>
        <v>821</v>
      </c>
      <c r="D810" s="63">
        <f t="shared" si="11"/>
        <v>-0.071</v>
      </c>
    </row>
    <row r="811" s="199" customFormat="1" ht="18.95" customHeight="1" spans="1:4">
      <c r="A811" s="206" t="s">
        <v>2594</v>
      </c>
      <c r="B811" s="205">
        <v>884</v>
      </c>
      <c r="C811" s="205">
        <v>821</v>
      </c>
      <c r="D811" s="63">
        <f t="shared" si="11"/>
        <v>-0.071</v>
      </c>
    </row>
    <row r="812" s="215" customFormat="1" ht="18.95" customHeight="1" spans="1:4">
      <c r="A812" s="202" t="s">
        <v>1278</v>
      </c>
      <c r="B812" s="203" t="e">
        <f>SUMIFS(B$813:B$884,#REF!,"&lt;&gt;")</f>
        <v>#REF!</v>
      </c>
      <c r="C812" s="203" t="e">
        <f>SUMIFS(C$813:C$884,#REF!,"&lt;&gt;")</f>
        <v>#REF!</v>
      </c>
      <c r="D812" s="140" t="e">
        <f t="shared" si="11"/>
        <v>#REF!</v>
      </c>
    </row>
    <row r="813" s="199" customFormat="1" ht="18.95" customHeight="1" spans="1:4">
      <c r="A813" s="204" t="s">
        <v>1280</v>
      </c>
      <c r="B813" s="205">
        <f>SUM(B814:B821)</f>
        <v>4246</v>
      </c>
      <c r="C813" s="205">
        <f>SUM(C814:C821)</f>
        <v>4502</v>
      </c>
      <c r="D813" s="63">
        <f t="shared" si="11"/>
        <v>0.06</v>
      </c>
    </row>
    <row r="814" s="199" customFormat="1" ht="18.95" customHeight="1" spans="1:4">
      <c r="A814" s="204" t="s">
        <v>139</v>
      </c>
      <c r="B814" s="205">
        <v>3421</v>
      </c>
      <c r="C814" s="205">
        <v>3524</v>
      </c>
      <c r="D814" s="63">
        <f t="shared" si="11"/>
        <v>0.03</v>
      </c>
    </row>
    <row r="815" s="199" customFormat="1" ht="18.95" customHeight="1" spans="1:4">
      <c r="A815" s="204" t="s">
        <v>142</v>
      </c>
      <c r="B815" s="205">
        <v>775</v>
      </c>
      <c r="C815" s="205">
        <v>860</v>
      </c>
      <c r="D815" s="63">
        <f t="shared" si="11"/>
        <v>0.11</v>
      </c>
    </row>
    <row r="816" s="199" customFormat="1" ht="18.95" customHeight="1" spans="1:4">
      <c r="A816" s="204" t="s">
        <v>145</v>
      </c>
      <c r="B816" s="205">
        <v>40</v>
      </c>
      <c r="C816" s="205">
        <v>42</v>
      </c>
      <c r="D816" s="63">
        <f t="shared" si="11"/>
        <v>0.05</v>
      </c>
    </row>
    <row r="817" s="199" customFormat="1" ht="18.95" customHeight="1" spans="1:4">
      <c r="A817" s="206" t="s">
        <v>2595</v>
      </c>
      <c r="B817" s="205">
        <v>0</v>
      </c>
      <c r="C817" s="205">
        <v>11</v>
      </c>
      <c r="D817" s="63" t="str">
        <f t="shared" si="11"/>
        <v/>
      </c>
    </row>
    <row r="818" s="199" customFormat="1" ht="18.95" customHeight="1" spans="1:4">
      <c r="A818" s="204" t="s">
        <v>1284</v>
      </c>
      <c r="B818" s="205">
        <v>0</v>
      </c>
      <c r="C818" s="205">
        <v>50</v>
      </c>
      <c r="D818" s="63" t="str">
        <f t="shared" si="11"/>
        <v/>
      </c>
    </row>
    <row r="819" s="199" customFormat="1" ht="18.95" customHeight="1" spans="1:4">
      <c r="A819" s="206" t="s">
        <v>2596</v>
      </c>
      <c r="B819" s="205">
        <v>0</v>
      </c>
      <c r="C819" s="205">
        <v>0</v>
      </c>
      <c r="D819" s="63" t="str">
        <f t="shared" si="11"/>
        <v/>
      </c>
    </row>
    <row r="820" s="199" customFormat="1" ht="18.95" customHeight="1" spans="1:4">
      <c r="A820" s="206" t="s">
        <v>2597</v>
      </c>
      <c r="B820" s="205">
        <v>4</v>
      </c>
      <c r="C820" s="205">
        <v>5</v>
      </c>
      <c r="D820" s="63">
        <f t="shared" si="11"/>
        <v>0.25</v>
      </c>
    </row>
    <row r="821" s="199" customFormat="1" ht="18.95" customHeight="1" spans="1:4">
      <c r="A821" s="204" t="s">
        <v>1290</v>
      </c>
      <c r="B821" s="205">
        <v>6</v>
      </c>
      <c r="C821" s="205">
        <v>10</v>
      </c>
      <c r="D821" s="63">
        <f t="shared" si="11"/>
        <v>0.667</v>
      </c>
    </row>
    <row r="822" s="199" customFormat="1" ht="18.95" customHeight="1" spans="1:4">
      <c r="A822" s="204" t="s">
        <v>1292</v>
      </c>
      <c r="B822" s="205">
        <f>SUM(B823:B825)</f>
        <v>40</v>
      </c>
      <c r="C822" s="205">
        <f>SUM(C823:C825)</f>
        <v>45</v>
      </c>
      <c r="D822" s="63">
        <f t="shared" si="11"/>
        <v>0.125</v>
      </c>
    </row>
    <row r="823" s="199" customFormat="1" ht="18.95" customHeight="1" spans="1:4">
      <c r="A823" s="204" t="s">
        <v>1294</v>
      </c>
      <c r="B823" s="205">
        <v>26</v>
      </c>
      <c r="C823" s="205">
        <v>30</v>
      </c>
      <c r="D823" s="63">
        <f t="shared" si="11"/>
        <v>0.154</v>
      </c>
    </row>
    <row r="824" s="199" customFormat="1" ht="18.95" customHeight="1" spans="1:4">
      <c r="A824" s="204" t="s">
        <v>1296</v>
      </c>
      <c r="B824" s="205">
        <v>0</v>
      </c>
      <c r="C824" s="205">
        <v>0</v>
      </c>
      <c r="D824" s="63" t="str">
        <f t="shared" si="11"/>
        <v/>
      </c>
    </row>
    <row r="825" s="199" customFormat="1" ht="18.95" customHeight="1" spans="1:4">
      <c r="A825" s="204" t="s">
        <v>1298</v>
      </c>
      <c r="B825" s="205">
        <v>14</v>
      </c>
      <c r="C825" s="205">
        <v>15</v>
      </c>
      <c r="D825" s="63">
        <f t="shared" si="11"/>
        <v>0.071</v>
      </c>
    </row>
    <row r="826" s="199" customFormat="1" ht="18.95" customHeight="1" spans="1:4">
      <c r="A826" s="204" t="s">
        <v>1300</v>
      </c>
      <c r="B826" s="205">
        <f>SUM(B827:B833)</f>
        <v>10171</v>
      </c>
      <c r="C826" s="205">
        <f>SUM(C827:C833)</f>
        <v>10325</v>
      </c>
      <c r="D826" s="63">
        <f t="shared" si="11"/>
        <v>0.015</v>
      </c>
    </row>
    <row r="827" s="199" customFormat="1" ht="18.95" customHeight="1" spans="1:4">
      <c r="A827" s="204" t="s">
        <v>1302</v>
      </c>
      <c r="B827" s="205">
        <v>5281</v>
      </c>
      <c r="C827" s="205">
        <v>5100</v>
      </c>
      <c r="D827" s="63">
        <f t="shared" si="11"/>
        <v>-0.034</v>
      </c>
    </row>
    <row r="828" s="199" customFormat="1" ht="18.95" customHeight="1" spans="1:4">
      <c r="A828" s="204" t="s">
        <v>1304</v>
      </c>
      <c r="B828" s="205">
        <v>4593</v>
      </c>
      <c r="C828" s="205">
        <v>4900</v>
      </c>
      <c r="D828" s="63">
        <f t="shared" si="11"/>
        <v>0.067</v>
      </c>
    </row>
    <row r="829" s="199" customFormat="1" ht="18.95" customHeight="1" spans="1:4">
      <c r="A829" s="204" t="s">
        <v>1306</v>
      </c>
      <c r="B829" s="205">
        <v>0</v>
      </c>
      <c r="C829" s="205">
        <v>0</v>
      </c>
      <c r="D829" s="63" t="str">
        <f t="shared" si="11"/>
        <v/>
      </c>
    </row>
    <row r="830" s="199" customFormat="1" ht="18.95" customHeight="1" spans="1:4">
      <c r="A830" s="204" t="s">
        <v>1308</v>
      </c>
      <c r="B830" s="205">
        <v>20</v>
      </c>
      <c r="C830" s="205">
        <v>25</v>
      </c>
      <c r="D830" s="63">
        <f t="shared" si="11"/>
        <v>0.25</v>
      </c>
    </row>
    <row r="831" s="199" customFormat="1" ht="18.95" customHeight="1" spans="1:4">
      <c r="A831" s="204" t="s">
        <v>1310</v>
      </c>
      <c r="B831" s="205">
        <v>0</v>
      </c>
      <c r="C831" s="205">
        <v>0</v>
      </c>
      <c r="D831" s="63" t="str">
        <f t="shared" si="11"/>
        <v/>
      </c>
    </row>
    <row r="832" s="199" customFormat="1" ht="18.95" customHeight="1" spans="1:4">
      <c r="A832" s="204" t="s">
        <v>1312</v>
      </c>
      <c r="B832" s="205">
        <v>0</v>
      </c>
      <c r="C832" s="205">
        <v>0</v>
      </c>
      <c r="D832" s="63" t="str">
        <f t="shared" si="11"/>
        <v/>
      </c>
    </row>
    <row r="833" s="199" customFormat="1" ht="18.95" customHeight="1" spans="1:4">
      <c r="A833" s="204" t="s">
        <v>1316</v>
      </c>
      <c r="B833" s="205">
        <v>277</v>
      </c>
      <c r="C833" s="205">
        <v>300</v>
      </c>
      <c r="D833" s="63">
        <f t="shared" si="11"/>
        <v>0.083</v>
      </c>
    </row>
    <row r="834" s="199" customFormat="1" ht="18.95" customHeight="1" spans="1:4">
      <c r="A834" s="204" t="s">
        <v>1318</v>
      </c>
      <c r="B834" s="205">
        <f>SUM(B835:B839)</f>
        <v>8457</v>
      </c>
      <c r="C834" s="205">
        <f>SUM(C835:C839)</f>
        <v>9030</v>
      </c>
      <c r="D834" s="63">
        <f t="shared" si="11"/>
        <v>0.068</v>
      </c>
    </row>
    <row r="835" s="199" customFormat="1" ht="18.95" customHeight="1" spans="1:4">
      <c r="A835" s="204" t="s">
        <v>1320</v>
      </c>
      <c r="B835" s="205">
        <v>987</v>
      </c>
      <c r="C835" s="205">
        <v>1100</v>
      </c>
      <c r="D835" s="63">
        <f t="shared" si="11"/>
        <v>0.114</v>
      </c>
    </row>
    <row r="836" s="199" customFormat="1" ht="18.95" customHeight="1" spans="1:4">
      <c r="A836" s="204" t="s">
        <v>1322</v>
      </c>
      <c r="B836" s="205">
        <v>6827</v>
      </c>
      <c r="C836" s="205">
        <v>7200</v>
      </c>
      <c r="D836" s="63">
        <f t="shared" si="11"/>
        <v>0.055</v>
      </c>
    </row>
    <row r="837" s="199" customFormat="1" ht="18.95" customHeight="1" spans="1:4">
      <c r="A837" s="204" t="s">
        <v>1324</v>
      </c>
      <c r="B837" s="205">
        <v>643</v>
      </c>
      <c r="C837" s="205">
        <v>730</v>
      </c>
      <c r="D837" s="63">
        <f t="shared" si="11"/>
        <v>0.135</v>
      </c>
    </row>
    <row r="838" s="199" customFormat="1" ht="18.95" customHeight="1" spans="1:4">
      <c r="A838" s="204" t="s">
        <v>1326</v>
      </c>
      <c r="B838" s="205">
        <v>0</v>
      </c>
      <c r="C838" s="205">
        <v>0</v>
      </c>
      <c r="D838" s="63" t="str">
        <f t="shared" si="11"/>
        <v/>
      </c>
    </row>
    <row r="839" s="199" customFormat="1" ht="18.95" customHeight="1" spans="1:4">
      <c r="A839" s="204" t="s">
        <v>1328</v>
      </c>
      <c r="B839" s="205">
        <v>0</v>
      </c>
      <c r="C839" s="205"/>
      <c r="D839" s="63" t="str">
        <f t="shared" si="11"/>
        <v/>
      </c>
    </row>
    <row r="840" s="199" customFormat="1" ht="18.95" customHeight="1" spans="1:4">
      <c r="A840" s="204" t="s">
        <v>1330</v>
      </c>
      <c r="B840" s="205">
        <f>SUM(B841:B846)</f>
        <v>7035</v>
      </c>
      <c r="C840" s="205">
        <f>SUM(C841:C846)</f>
        <v>7200</v>
      </c>
      <c r="D840" s="63">
        <f t="shared" si="11"/>
        <v>0.023</v>
      </c>
    </row>
    <row r="841" s="199" customFormat="1" ht="18.95" customHeight="1" spans="1:4">
      <c r="A841" s="204" t="s">
        <v>1332</v>
      </c>
      <c r="B841" s="205">
        <v>2820</v>
      </c>
      <c r="C841" s="205">
        <v>3200</v>
      </c>
      <c r="D841" s="63">
        <f t="shared" si="11"/>
        <v>0.135</v>
      </c>
    </row>
    <row r="842" s="199" customFormat="1" ht="18.95" customHeight="1" spans="1:4">
      <c r="A842" s="204" t="s">
        <v>1334</v>
      </c>
      <c r="B842" s="205">
        <v>2028</v>
      </c>
      <c r="C842" s="205">
        <v>2200</v>
      </c>
      <c r="D842" s="63">
        <f t="shared" si="11"/>
        <v>0.085</v>
      </c>
    </row>
    <row r="843" s="199" customFormat="1" ht="18.95" customHeight="1" spans="1:4">
      <c r="A843" s="204" t="s">
        <v>1336</v>
      </c>
      <c r="B843" s="205">
        <v>1633</v>
      </c>
      <c r="C843" s="205">
        <v>1800</v>
      </c>
      <c r="D843" s="63">
        <f t="shared" si="11"/>
        <v>0.102</v>
      </c>
    </row>
    <row r="844" s="199" customFormat="1" ht="18.95" customHeight="1" spans="1:4">
      <c r="A844" s="204" t="s">
        <v>1338</v>
      </c>
      <c r="B844" s="205">
        <v>0</v>
      </c>
      <c r="C844" s="205"/>
      <c r="D844" s="63" t="str">
        <f t="shared" si="11"/>
        <v/>
      </c>
    </row>
    <row r="845" s="199" customFormat="1" ht="18.95" customHeight="1" spans="1:4">
      <c r="A845" s="206" t="s">
        <v>2598</v>
      </c>
      <c r="B845" s="205">
        <v>0</v>
      </c>
      <c r="C845" s="205">
        <v>0</v>
      </c>
      <c r="D845" s="63"/>
    </row>
    <row r="846" s="199" customFormat="1" ht="18.95" customHeight="1" spans="1:4">
      <c r="A846" s="204" t="s">
        <v>1340</v>
      </c>
      <c r="B846" s="205">
        <v>554</v>
      </c>
      <c r="C846" s="205">
        <v>0</v>
      </c>
      <c r="D846" s="63" t="str">
        <f t="shared" ref="D846:D867" si="12">IF(OR(VALUE(C846)=0,ISERROR(C846/B846-1)),"",ROUND(C846/B846-1,3))</f>
        <v/>
      </c>
    </row>
    <row r="847" s="199" customFormat="1" ht="18.95" customHeight="1" spans="1:4">
      <c r="A847" s="204" t="s">
        <v>1342</v>
      </c>
      <c r="B847" s="205">
        <f>SUM(B848:B852)</f>
        <v>17584</v>
      </c>
      <c r="C847" s="205">
        <f>SUM(C848:C852)</f>
        <v>18883</v>
      </c>
      <c r="D847" s="63">
        <f t="shared" si="12"/>
        <v>0.074</v>
      </c>
    </row>
    <row r="848" s="199" customFormat="1" ht="18.95" customHeight="1" spans="1:4">
      <c r="A848" s="204" t="s">
        <v>1344</v>
      </c>
      <c r="B848" s="205">
        <v>10312</v>
      </c>
      <c r="C848" s="205">
        <v>11000</v>
      </c>
      <c r="D848" s="63">
        <f t="shared" si="12"/>
        <v>0.067</v>
      </c>
    </row>
    <row r="849" s="199" customFormat="1" ht="18.95" customHeight="1" spans="1:4">
      <c r="A849" s="204" t="s">
        <v>1346</v>
      </c>
      <c r="B849" s="205">
        <v>0</v>
      </c>
      <c r="C849" s="205">
        <v>0</v>
      </c>
      <c r="D849" s="63" t="str">
        <f t="shared" si="12"/>
        <v/>
      </c>
    </row>
    <row r="850" s="199" customFormat="1" ht="18.95" customHeight="1" spans="1:4">
      <c r="A850" s="204" t="s">
        <v>1348</v>
      </c>
      <c r="B850" s="205">
        <v>0</v>
      </c>
      <c r="C850" s="205">
        <v>0</v>
      </c>
      <c r="D850" s="63" t="str">
        <f t="shared" si="12"/>
        <v/>
      </c>
    </row>
    <row r="851" s="199" customFormat="1" ht="18.95" customHeight="1" spans="1:4">
      <c r="A851" s="204" t="s">
        <v>1350</v>
      </c>
      <c r="B851" s="205">
        <v>5102</v>
      </c>
      <c r="C851" s="205">
        <v>5500</v>
      </c>
      <c r="D851" s="63">
        <f t="shared" si="12"/>
        <v>0.078</v>
      </c>
    </row>
    <row r="852" s="199" customFormat="1" ht="18.95" customHeight="1" spans="1:4">
      <c r="A852" s="204" t="s">
        <v>1352</v>
      </c>
      <c r="B852" s="205">
        <v>2170</v>
      </c>
      <c r="C852" s="205">
        <v>2383</v>
      </c>
      <c r="D852" s="63">
        <f t="shared" si="12"/>
        <v>0.098</v>
      </c>
    </row>
    <row r="853" s="199" customFormat="1" ht="18.95" customHeight="1" spans="1:4">
      <c r="A853" s="204" t="s">
        <v>1354</v>
      </c>
      <c r="B853" s="205">
        <f>SUM(B854:B855)</f>
        <v>0</v>
      </c>
      <c r="C853" s="205">
        <f>SUM(C854:C855)</f>
        <v>0</v>
      </c>
      <c r="D853" s="63" t="str">
        <f t="shared" si="12"/>
        <v/>
      </c>
    </row>
    <row r="854" s="199" customFormat="1" ht="18.95" customHeight="1" spans="1:4">
      <c r="A854" s="204" t="s">
        <v>1356</v>
      </c>
      <c r="B854" s="205">
        <v>0</v>
      </c>
      <c r="C854" s="205">
        <v>0</v>
      </c>
      <c r="D854" s="63" t="str">
        <f t="shared" si="12"/>
        <v/>
      </c>
    </row>
    <row r="855" s="199" customFormat="1" ht="18.95" customHeight="1" spans="1:4">
      <c r="A855" s="204" t="s">
        <v>1358</v>
      </c>
      <c r="B855" s="205">
        <v>0</v>
      </c>
      <c r="C855" s="205">
        <v>0</v>
      </c>
      <c r="D855" s="63" t="str">
        <f t="shared" si="12"/>
        <v/>
      </c>
    </row>
    <row r="856" s="199" customFormat="1" ht="18.95" customHeight="1" spans="1:4">
      <c r="A856" s="204" t="s">
        <v>1360</v>
      </c>
      <c r="B856" s="205">
        <f>SUM(B857:B858)</f>
        <v>0</v>
      </c>
      <c r="C856" s="205">
        <f>SUM(C857:C858)</f>
        <v>0</v>
      </c>
      <c r="D856" s="63" t="str">
        <f t="shared" si="12"/>
        <v/>
      </c>
    </row>
    <row r="857" s="199" customFormat="1" ht="18.95" customHeight="1" spans="1:4">
      <c r="A857" s="204" t="s">
        <v>1362</v>
      </c>
      <c r="B857" s="205">
        <v>0</v>
      </c>
      <c r="C857" s="205">
        <v>0</v>
      </c>
      <c r="D857" s="63" t="str">
        <f t="shared" si="12"/>
        <v/>
      </c>
    </row>
    <row r="858" s="199" customFormat="1" ht="18.95" customHeight="1" spans="1:4">
      <c r="A858" s="204" t="s">
        <v>1364</v>
      </c>
      <c r="B858" s="205">
        <v>0</v>
      </c>
      <c r="C858" s="205">
        <v>0</v>
      </c>
      <c r="D858" s="63" t="str">
        <f t="shared" si="12"/>
        <v/>
      </c>
    </row>
    <row r="859" s="199" customFormat="1" ht="18.95" customHeight="1" spans="1:4">
      <c r="A859" s="204" t="s">
        <v>1366</v>
      </c>
      <c r="B859" s="205">
        <v>480</v>
      </c>
      <c r="C859" s="205">
        <v>490</v>
      </c>
      <c r="D859" s="63">
        <f t="shared" si="12"/>
        <v>0.021</v>
      </c>
    </row>
    <row r="860" s="199" customFormat="1" ht="18.95" customHeight="1" spans="1:4">
      <c r="A860" s="204" t="s">
        <v>1368</v>
      </c>
      <c r="B860" s="205">
        <v>292</v>
      </c>
      <c r="C860" s="205">
        <v>320</v>
      </c>
      <c r="D860" s="63">
        <f t="shared" si="12"/>
        <v>0.096</v>
      </c>
    </row>
    <row r="861" s="199" customFormat="1" ht="18.95" customHeight="1" spans="1:4">
      <c r="A861" s="204" t="s">
        <v>1370</v>
      </c>
      <c r="B861" s="205">
        <f>SUM(B862:B866)</f>
        <v>909</v>
      </c>
      <c r="C861" s="205">
        <f>SUM(C862:C866)</f>
        <v>1002</v>
      </c>
      <c r="D861" s="63">
        <f t="shared" si="12"/>
        <v>0.102</v>
      </c>
    </row>
    <row r="862" s="199" customFormat="1" ht="18.95" customHeight="1" spans="1:4">
      <c r="A862" s="206" t="s">
        <v>2599</v>
      </c>
      <c r="B862" s="205">
        <v>887</v>
      </c>
      <c r="C862" s="205">
        <v>960</v>
      </c>
      <c r="D862" s="63">
        <f t="shared" si="12"/>
        <v>0.082</v>
      </c>
    </row>
    <row r="863" s="199" customFormat="1" ht="18.95" customHeight="1" spans="1:4">
      <c r="A863" s="206" t="s">
        <v>2600</v>
      </c>
      <c r="B863" s="205">
        <v>0</v>
      </c>
      <c r="C863" s="205">
        <v>14</v>
      </c>
      <c r="D863" s="63" t="str">
        <f t="shared" si="12"/>
        <v/>
      </c>
    </row>
    <row r="864" s="199" customFormat="1" ht="18.95" customHeight="1" spans="1:4">
      <c r="A864" s="204" t="s">
        <v>1376</v>
      </c>
      <c r="B864" s="205">
        <v>20</v>
      </c>
      <c r="C864" s="205">
        <v>25</v>
      </c>
      <c r="D864" s="63">
        <f t="shared" si="12"/>
        <v>0.25</v>
      </c>
    </row>
    <row r="865" s="199" customFormat="1" ht="18.95" customHeight="1" spans="1:4">
      <c r="A865" s="204" t="s">
        <v>1378</v>
      </c>
      <c r="B865" s="205">
        <v>0</v>
      </c>
      <c r="C865" s="205">
        <v>0</v>
      </c>
      <c r="D865" s="63" t="str">
        <f t="shared" si="12"/>
        <v/>
      </c>
    </row>
    <row r="866" s="199" customFormat="1" ht="18.95" customHeight="1" spans="1:4">
      <c r="A866" s="204" t="s">
        <v>1380</v>
      </c>
      <c r="B866" s="205">
        <v>2</v>
      </c>
      <c r="C866" s="205">
        <v>3</v>
      </c>
      <c r="D866" s="63">
        <f t="shared" si="12"/>
        <v>0.5</v>
      </c>
    </row>
    <row r="867" s="199" customFormat="1" ht="18.95" customHeight="1" spans="1:4">
      <c r="A867" s="204" t="s">
        <v>1382</v>
      </c>
      <c r="B867" s="205">
        <v>150</v>
      </c>
      <c r="C867" s="205">
        <v>160</v>
      </c>
      <c r="D867" s="63">
        <f t="shared" si="12"/>
        <v>0.067</v>
      </c>
    </row>
    <row r="868" s="199" customFormat="1" ht="18.95" customHeight="1" spans="1:4">
      <c r="A868" s="204" t="s">
        <v>1384</v>
      </c>
      <c r="B868" s="205">
        <v>30</v>
      </c>
      <c r="C868" s="205">
        <v>35</v>
      </c>
      <c r="D868" s="63">
        <f t="shared" ref="D868:D929" si="13">IF(OR(VALUE(C868)=0,ISERROR(C868/B868-1)),"",ROUND(C868/B868-1,3))</f>
        <v>0.167</v>
      </c>
    </row>
    <row r="869" s="199" customFormat="1" ht="18.95" customHeight="1" spans="1:4">
      <c r="A869" s="204" t="s">
        <v>1386</v>
      </c>
      <c r="B869" s="205">
        <f>SUM(B870:B883)</f>
        <v>0</v>
      </c>
      <c r="C869" s="205">
        <f>SUM(C870:C883)</f>
        <v>0</v>
      </c>
      <c r="D869" s="63" t="str">
        <f t="shared" si="13"/>
        <v/>
      </c>
    </row>
    <row r="870" s="199" customFormat="1" ht="18.95" customHeight="1" spans="1:4">
      <c r="A870" s="204" t="s">
        <v>139</v>
      </c>
      <c r="B870" s="205">
        <v>0</v>
      </c>
      <c r="C870" s="205">
        <v>0</v>
      </c>
      <c r="D870" s="63" t="str">
        <f t="shared" si="13"/>
        <v/>
      </c>
    </row>
    <row r="871" s="199" customFormat="1" ht="18.95" customHeight="1" spans="1:4">
      <c r="A871" s="204" t="s">
        <v>142</v>
      </c>
      <c r="B871" s="205">
        <v>0</v>
      </c>
      <c r="C871" s="205">
        <v>0</v>
      </c>
      <c r="D871" s="63" t="str">
        <f t="shared" si="13"/>
        <v/>
      </c>
    </row>
    <row r="872" s="199" customFormat="1" ht="18.95" customHeight="1" spans="1:4">
      <c r="A872" s="204" t="s">
        <v>145</v>
      </c>
      <c r="B872" s="205">
        <v>0</v>
      </c>
      <c r="C872" s="205">
        <v>0</v>
      </c>
      <c r="D872" s="63" t="str">
        <f t="shared" si="13"/>
        <v/>
      </c>
    </row>
    <row r="873" s="199" customFormat="1" ht="18.95" customHeight="1" spans="1:4">
      <c r="A873" s="204" t="s">
        <v>1388</v>
      </c>
      <c r="B873" s="205">
        <v>0</v>
      </c>
      <c r="C873" s="205">
        <v>0</v>
      </c>
      <c r="D873" s="63" t="str">
        <f t="shared" si="13"/>
        <v/>
      </c>
    </row>
    <row r="874" s="199" customFormat="1" ht="18.95" customHeight="1" spans="1:4">
      <c r="A874" s="206" t="s">
        <v>1390</v>
      </c>
      <c r="B874" s="205">
        <v>0</v>
      </c>
      <c r="C874" s="205">
        <v>0</v>
      </c>
      <c r="D874" s="63" t="str">
        <f t="shared" si="13"/>
        <v/>
      </c>
    </row>
    <row r="875" s="199" customFormat="1" ht="18.95" customHeight="1" spans="1:4">
      <c r="A875" s="204" t="s">
        <v>1392</v>
      </c>
      <c r="B875" s="205">
        <v>0</v>
      </c>
      <c r="C875" s="205">
        <v>0</v>
      </c>
      <c r="D875" s="63" t="str">
        <f t="shared" si="13"/>
        <v/>
      </c>
    </row>
    <row r="876" s="199" customFormat="1" ht="18.95" customHeight="1" spans="1:4">
      <c r="A876" s="204" t="s">
        <v>1394</v>
      </c>
      <c r="B876" s="205">
        <v>0</v>
      </c>
      <c r="C876" s="205">
        <v>0</v>
      </c>
      <c r="D876" s="63" t="str">
        <f t="shared" si="13"/>
        <v/>
      </c>
    </row>
    <row r="877" s="199" customFormat="1" ht="18.95" customHeight="1" spans="1:4">
      <c r="A877" s="204" t="s">
        <v>1396</v>
      </c>
      <c r="B877" s="205">
        <v>0</v>
      </c>
      <c r="C877" s="205">
        <v>0</v>
      </c>
      <c r="D877" s="63" t="str">
        <f t="shared" si="13"/>
        <v/>
      </c>
    </row>
    <row r="878" s="199" customFormat="1" ht="18.95" customHeight="1" spans="1:4">
      <c r="A878" s="204" t="s">
        <v>1398</v>
      </c>
      <c r="B878" s="205">
        <v>0</v>
      </c>
      <c r="C878" s="205">
        <v>0</v>
      </c>
      <c r="D878" s="63" t="str">
        <f t="shared" si="13"/>
        <v/>
      </c>
    </row>
    <row r="879" s="199" customFormat="1" ht="18.95" customHeight="1" spans="1:4">
      <c r="A879" s="204" t="s">
        <v>1400</v>
      </c>
      <c r="B879" s="205">
        <v>0</v>
      </c>
      <c r="C879" s="205">
        <v>0</v>
      </c>
      <c r="D879" s="63" t="str">
        <f t="shared" si="13"/>
        <v/>
      </c>
    </row>
    <row r="880" s="199" customFormat="1" ht="18.95" customHeight="1" spans="1:4">
      <c r="A880" s="204" t="s">
        <v>235</v>
      </c>
      <c r="B880" s="205">
        <v>0</v>
      </c>
      <c r="C880" s="205">
        <v>0</v>
      </c>
      <c r="D880" s="63" t="str">
        <f t="shared" si="13"/>
        <v/>
      </c>
    </row>
    <row r="881" s="199" customFormat="1" ht="18.95" customHeight="1" spans="1:4">
      <c r="A881" s="204" t="s">
        <v>1402</v>
      </c>
      <c r="B881" s="205">
        <v>0</v>
      </c>
      <c r="C881" s="205">
        <v>0</v>
      </c>
      <c r="D881" s="63" t="str">
        <f t="shared" si="13"/>
        <v/>
      </c>
    </row>
    <row r="882" s="199" customFormat="1" ht="18.95" customHeight="1" spans="1:4">
      <c r="A882" s="204" t="s">
        <v>166</v>
      </c>
      <c r="B882" s="205">
        <v>0</v>
      </c>
      <c r="C882" s="205">
        <v>0</v>
      </c>
      <c r="D882" s="63" t="str">
        <f t="shared" si="13"/>
        <v/>
      </c>
    </row>
    <row r="883" s="199" customFormat="1" ht="18.95" customHeight="1" spans="1:4">
      <c r="A883" s="204" t="s">
        <v>1404</v>
      </c>
      <c r="B883" s="205">
        <v>0</v>
      </c>
      <c r="C883" s="205">
        <v>0</v>
      </c>
      <c r="D883" s="63" t="str">
        <f t="shared" si="13"/>
        <v/>
      </c>
    </row>
    <row r="884" s="199" customFormat="1" ht="18.95" customHeight="1" spans="1:4">
      <c r="A884" s="204" t="s">
        <v>1406</v>
      </c>
      <c r="B884" s="205">
        <v>10517</v>
      </c>
      <c r="C884" s="205">
        <v>2193</v>
      </c>
      <c r="D884" s="63">
        <f t="shared" si="13"/>
        <v>-0.791</v>
      </c>
    </row>
    <row r="885" s="215" customFormat="1" ht="18.95" customHeight="1" spans="1:4">
      <c r="A885" s="202" t="s">
        <v>1409</v>
      </c>
      <c r="B885" s="203" t="e">
        <f>SUMIFS(B$886:B$904,#REF!,"&lt;&gt;")</f>
        <v>#REF!</v>
      </c>
      <c r="C885" s="203" t="e">
        <f>SUMIFS(C$886:C$904,#REF!,"&lt;&gt;")</f>
        <v>#REF!</v>
      </c>
      <c r="D885" s="140" t="e">
        <f t="shared" si="13"/>
        <v>#REF!</v>
      </c>
    </row>
    <row r="886" s="199" customFormat="1" ht="18.95" customHeight="1" spans="1:4">
      <c r="A886" s="204" t="s">
        <v>1411</v>
      </c>
      <c r="B886" s="205">
        <f>SUM(B887:B897)</f>
        <v>18345</v>
      </c>
      <c r="C886" s="205">
        <f>SUM(C887:C897)</f>
        <v>18972</v>
      </c>
      <c r="D886" s="63">
        <f t="shared" si="13"/>
        <v>0.034</v>
      </c>
    </row>
    <row r="887" s="199" customFormat="1" ht="18.95" customHeight="1" spans="1:4">
      <c r="A887" s="204" t="s">
        <v>1412</v>
      </c>
      <c r="B887" s="205">
        <v>14545</v>
      </c>
      <c r="C887" s="205">
        <v>14981</v>
      </c>
      <c r="D887" s="63">
        <f t="shared" si="13"/>
        <v>0.03</v>
      </c>
    </row>
    <row r="888" s="199" customFormat="1" ht="18.95" customHeight="1" spans="1:4">
      <c r="A888" s="204" t="s">
        <v>1413</v>
      </c>
      <c r="B888" s="205">
        <v>1875</v>
      </c>
      <c r="C888" s="205">
        <v>2000</v>
      </c>
      <c r="D888" s="63">
        <f t="shared" si="13"/>
        <v>0.067</v>
      </c>
    </row>
    <row r="889" s="199" customFormat="1" ht="18.95" customHeight="1" spans="1:4">
      <c r="A889" s="204" t="s">
        <v>1414</v>
      </c>
      <c r="B889" s="205">
        <v>344</v>
      </c>
      <c r="C889" s="205">
        <v>360</v>
      </c>
      <c r="D889" s="63">
        <f t="shared" si="13"/>
        <v>0.047</v>
      </c>
    </row>
    <row r="890" s="199" customFormat="1" ht="18.95" customHeight="1" spans="1:4">
      <c r="A890" s="204" t="s">
        <v>1416</v>
      </c>
      <c r="B890" s="205">
        <v>250</v>
      </c>
      <c r="C890" s="205">
        <v>300</v>
      </c>
      <c r="D890" s="63">
        <f t="shared" si="13"/>
        <v>0.2</v>
      </c>
    </row>
    <row r="891" s="199" customFormat="1" ht="18.95" customHeight="1" spans="1:4">
      <c r="A891" s="204" t="s">
        <v>1418</v>
      </c>
      <c r="B891" s="205">
        <v>0</v>
      </c>
      <c r="C891" s="205">
        <v>0</v>
      </c>
      <c r="D891" s="63" t="str">
        <f t="shared" si="13"/>
        <v/>
      </c>
    </row>
    <row r="892" s="199" customFormat="1" ht="18.95" customHeight="1" spans="1:4">
      <c r="A892" s="204" t="s">
        <v>1420</v>
      </c>
      <c r="B892" s="205">
        <v>0</v>
      </c>
      <c r="C892" s="205"/>
      <c r="D892" s="63" t="str">
        <f t="shared" si="13"/>
        <v/>
      </c>
    </row>
    <row r="893" s="199" customFormat="1" ht="18.95" customHeight="1" spans="1:4">
      <c r="A893" s="204" t="s">
        <v>1422</v>
      </c>
      <c r="B893" s="205">
        <v>0</v>
      </c>
      <c r="C893" s="205">
        <v>0</v>
      </c>
      <c r="D893" s="63" t="str">
        <f t="shared" si="13"/>
        <v/>
      </c>
    </row>
    <row r="894" s="199" customFormat="1" ht="18.95" customHeight="1" spans="1:4">
      <c r="A894" s="204" t="s">
        <v>1424</v>
      </c>
      <c r="B894" s="205">
        <v>0</v>
      </c>
      <c r="C894" s="205">
        <v>0</v>
      </c>
      <c r="D894" s="63" t="str">
        <f t="shared" si="13"/>
        <v/>
      </c>
    </row>
    <row r="895" s="199" customFormat="1" ht="18.95" customHeight="1" spans="1:4">
      <c r="A895" s="204" t="s">
        <v>1426</v>
      </c>
      <c r="B895" s="205">
        <v>0</v>
      </c>
      <c r="C895" s="205">
        <v>0</v>
      </c>
      <c r="D895" s="63" t="str">
        <f t="shared" si="13"/>
        <v/>
      </c>
    </row>
    <row r="896" s="199" customFormat="1" ht="18.95" customHeight="1" spans="1:4">
      <c r="A896" s="204" t="s">
        <v>1428</v>
      </c>
      <c r="B896" s="205">
        <v>0</v>
      </c>
      <c r="C896" s="205">
        <v>0</v>
      </c>
      <c r="D896" s="63" t="str">
        <f t="shared" si="13"/>
        <v/>
      </c>
    </row>
    <row r="897" s="199" customFormat="1" ht="18.95" customHeight="1" spans="1:4">
      <c r="A897" s="204" t="s">
        <v>1430</v>
      </c>
      <c r="B897" s="205">
        <v>1331</v>
      </c>
      <c r="C897" s="205">
        <v>1331</v>
      </c>
      <c r="D897" s="63">
        <f t="shared" si="13"/>
        <v>0</v>
      </c>
    </row>
    <row r="898" s="199" customFormat="1" ht="18.95" customHeight="1" spans="1:4">
      <c r="A898" s="204" t="s">
        <v>1432</v>
      </c>
      <c r="B898" s="205">
        <v>2611</v>
      </c>
      <c r="C898" s="205">
        <v>2700</v>
      </c>
      <c r="D898" s="63">
        <f t="shared" si="13"/>
        <v>0.034</v>
      </c>
    </row>
    <row r="899" s="199" customFormat="1" ht="18.95" customHeight="1" spans="1:4">
      <c r="A899" s="204" t="s">
        <v>1434</v>
      </c>
      <c r="B899" s="205">
        <f>SUM(B900:B901)</f>
        <v>297800</v>
      </c>
      <c r="C899" s="205">
        <f>SUM(C900:C901)</f>
        <v>106500</v>
      </c>
      <c r="D899" s="63">
        <f t="shared" si="13"/>
        <v>-0.642</v>
      </c>
    </row>
    <row r="900" s="199" customFormat="1" ht="18.95" customHeight="1" spans="1:4">
      <c r="A900" s="204" t="s">
        <v>1436</v>
      </c>
      <c r="B900" s="205">
        <v>35503</v>
      </c>
      <c r="C900" s="205">
        <v>36500</v>
      </c>
      <c r="D900" s="63">
        <f t="shared" si="13"/>
        <v>0.028</v>
      </c>
    </row>
    <row r="901" s="199" customFormat="1" ht="18.95" customHeight="1" spans="1:4">
      <c r="A901" s="204" t="s">
        <v>1438</v>
      </c>
      <c r="B901" s="205">
        <v>262297</v>
      </c>
      <c r="C901" s="205">
        <v>70000</v>
      </c>
      <c r="D901" s="63">
        <f t="shared" si="13"/>
        <v>-0.733</v>
      </c>
    </row>
    <row r="902" s="199" customFormat="1" ht="18.95" customHeight="1" spans="1:4">
      <c r="A902" s="204" t="s">
        <v>1440</v>
      </c>
      <c r="B902" s="205">
        <v>6052</v>
      </c>
      <c r="C902" s="205">
        <v>7373</v>
      </c>
      <c r="D902" s="63">
        <f t="shared" si="13"/>
        <v>0.218</v>
      </c>
    </row>
    <row r="903" s="199" customFormat="1" ht="18.95" customHeight="1" spans="1:4">
      <c r="A903" s="204" t="s">
        <v>1442</v>
      </c>
      <c r="B903" s="205">
        <v>75</v>
      </c>
      <c r="C903" s="205">
        <v>70</v>
      </c>
      <c r="D903" s="63">
        <f t="shared" si="13"/>
        <v>-0.067</v>
      </c>
    </row>
    <row r="904" s="199" customFormat="1" ht="18.95" customHeight="1" spans="1:4">
      <c r="A904" s="204" t="s">
        <v>1444</v>
      </c>
      <c r="B904" s="205">
        <v>132517</v>
      </c>
      <c r="C904" s="205">
        <f>88309-1961</f>
        <v>86348</v>
      </c>
      <c r="D904" s="63">
        <f t="shared" si="13"/>
        <v>-0.348</v>
      </c>
    </row>
    <row r="905" s="215" customFormat="1" ht="18.95" customHeight="1" spans="1:4">
      <c r="A905" s="202" t="s">
        <v>1447</v>
      </c>
      <c r="B905" s="203" t="e">
        <f>SUMIFS(B$906:B$1037,#REF!,"&lt;&gt;")</f>
        <v>#REF!</v>
      </c>
      <c r="C905" s="203" t="e">
        <f>SUMIFS(C$906:C$1037,#REF!,"&lt;&gt;")</f>
        <v>#REF!</v>
      </c>
      <c r="D905" s="140" t="e">
        <f t="shared" si="13"/>
        <v>#REF!</v>
      </c>
    </row>
    <row r="906" s="199" customFormat="1" ht="18.95" customHeight="1" spans="1:4">
      <c r="A906" s="204" t="s">
        <v>1449</v>
      </c>
      <c r="B906" s="205">
        <f>SUM(B907:B930)</f>
        <v>54265</v>
      </c>
      <c r="C906" s="205">
        <f>SUM(C907:C930)</f>
        <v>79171</v>
      </c>
      <c r="D906" s="63">
        <f t="shared" si="13"/>
        <v>0.459</v>
      </c>
    </row>
    <row r="907" s="199" customFormat="1" ht="18.95" customHeight="1" spans="1:4">
      <c r="A907" s="204" t="s">
        <v>1412</v>
      </c>
      <c r="B907" s="205">
        <v>13402</v>
      </c>
      <c r="C907" s="205">
        <v>16000</v>
      </c>
      <c r="D907" s="63">
        <f t="shared" si="13"/>
        <v>0.194</v>
      </c>
    </row>
    <row r="908" s="199" customFormat="1" ht="18.95" customHeight="1" spans="1:4">
      <c r="A908" s="204" t="s">
        <v>1413</v>
      </c>
      <c r="B908" s="205">
        <v>537</v>
      </c>
      <c r="C908" s="205">
        <v>662</v>
      </c>
      <c r="D908" s="63">
        <f t="shared" si="13"/>
        <v>0.233</v>
      </c>
    </row>
    <row r="909" s="199" customFormat="1" ht="18.95" customHeight="1" spans="1:4">
      <c r="A909" s="204" t="s">
        <v>1414</v>
      </c>
      <c r="B909" s="205">
        <v>0</v>
      </c>
      <c r="C909" s="205">
        <v>0</v>
      </c>
      <c r="D909" s="63" t="str">
        <f t="shared" si="13"/>
        <v/>
      </c>
    </row>
    <row r="910" s="199" customFormat="1" ht="18.95" customHeight="1" spans="1:4">
      <c r="A910" s="204" t="s">
        <v>1450</v>
      </c>
      <c r="B910" s="205">
        <v>19247</v>
      </c>
      <c r="C910" s="205">
        <v>19824</v>
      </c>
      <c r="D910" s="63">
        <f t="shared" si="13"/>
        <v>0.03</v>
      </c>
    </row>
    <row r="911" s="199" customFormat="1" ht="18.95" customHeight="1" spans="1:4">
      <c r="A911" s="204" t="s">
        <v>1452</v>
      </c>
      <c r="B911" s="205">
        <v>0</v>
      </c>
      <c r="C911" s="205">
        <v>0</v>
      </c>
      <c r="D911" s="63" t="str">
        <f t="shared" si="13"/>
        <v/>
      </c>
    </row>
    <row r="912" s="199" customFormat="1" ht="18.95" customHeight="1" spans="1:4">
      <c r="A912" s="204" t="s">
        <v>1454</v>
      </c>
      <c r="B912" s="205">
        <v>3261</v>
      </c>
      <c r="C912" s="205">
        <v>6000</v>
      </c>
      <c r="D912" s="63">
        <f t="shared" si="13"/>
        <v>0.84</v>
      </c>
    </row>
    <row r="913" s="199" customFormat="1" ht="18.95" customHeight="1" spans="1:4">
      <c r="A913" s="204" t="s">
        <v>1456</v>
      </c>
      <c r="B913" s="205">
        <v>1235</v>
      </c>
      <c r="C913" s="205">
        <v>1500</v>
      </c>
      <c r="D913" s="63">
        <f t="shared" si="13"/>
        <v>0.215</v>
      </c>
    </row>
    <row r="914" s="199" customFormat="1" ht="18.95" customHeight="1" spans="1:4">
      <c r="A914" s="204" t="s">
        <v>1458</v>
      </c>
      <c r="B914" s="205">
        <v>157</v>
      </c>
      <c r="C914" s="205">
        <v>700</v>
      </c>
      <c r="D914" s="63">
        <f t="shared" si="13"/>
        <v>3.459</v>
      </c>
    </row>
    <row r="915" s="199" customFormat="1" ht="18.95" customHeight="1" spans="1:4">
      <c r="A915" s="204" t="s">
        <v>1460</v>
      </c>
      <c r="B915" s="205">
        <v>147</v>
      </c>
      <c r="C915" s="205">
        <v>160</v>
      </c>
      <c r="D915" s="63">
        <f t="shared" si="13"/>
        <v>0.088</v>
      </c>
    </row>
    <row r="916" s="199" customFormat="1" ht="18.95" customHeight="1" spans="1:4">
      <c r="A916" s="204" t="s">
        <v>1462</v>
      </c>
      <c r="B916" s="205">
        <v>3</v>
      </c>
      <c r="C916" s="205">
        <v>3</v>
      </c>
      <c r="D916" s="63">
        <f t="shared" si="13"/>
        <v>0</v>
      </c>
    </row>
    <row r="917" s="199" customFormat="1" ht="18.95" customHeight="1" spans="1:4">
      <c r="A917" s="204" t="s">
        <v>1464</v>
      </c>
      <c r="B917" s="205">
        <v>374</v>
      </c>
      <c r="C917" s="205">
        <v>3000</v>
      </c>
      <c r="D917" s="63">
        <f t="shared" si="13"/>
        <v>7.021</v>
      </c>
    </row>
    <row r="918" s="199" customFormat="1" ht="18.95" customHeight="1" spans="1:4">
      <c r="A918" s="204" t="s">
        <v>1466</v>
      </c>
      <c r="B918" s="205">
        <v>0</v>
      </c>
      <c r="C918" s="205">
        <v>0</v>
      </c>
      <c r="D918" s="63" t="str">
        <f t="shared" si="13"/>
        <v/>
      </c>
    </row>
    <row r="919" s="199" customFormat="1" ht="18.95" customHeight="1" spans="1:4">
      <c r="A919" s="204" t="s">
        <v>1468</v>
      </c>
      <c r="B919" s="205">
        <v>248</v>
      </c>
      <c r="C919" s="205">
        <v>600</v>
      </c>
      <c r="D919" s="63">
        <f t="shared" si="13"/>
        <v>1.419</v>
      </c>
    </row>
    <row r="920" s="199" customFormat="1" ht="18.95" customHeight="1" spans="1:4">
      <c r="A920" s="204" t="s">
        <v>1470</v>
      </c>
      <c r="B920" s="205">
        <v>700</v>
      </c>
      <c r="C920" s="205">
        <v>3000</v>
      </c>
      <c r="D920" s="63">
        <f t="shared" si="13"/>
        <v>3.286</v>
      </c>
    </row>
    <row r="921" s="199" customFormat="1" ht="18.95" customHeight="1" spans="1:4">
      <c r="A921" s="204" t="s">
        <v>1472</v>
      </c>
      <c r="B921" s="205">
        <v>0</v>
      </c>
      <c r="C921" s="205">
        <v>0</v>
      </c>
      <c r="D921" s="63" t="str">
        <f t="shared" si="13"/>
        <v/>
      </c>
    </row>
    <row r="922" s="199" customFormat="1" ht="18.95" customHeight="1" spans="1:4">
      <c r="A922" s="204" t="s">
        <v>1475</v>
      </c>
      <c r="B922" s="205">
        <v>2766</v>
      </c>
      <c r="C922" s="205">
        <v>4100</v>
      </c>
      <c r="D922" s="63">
        <f t="shared" si="13"/>
        <v>0.482</v>
      </c>
    </row>
    <row r="923" s="199" customFormat="1" ht="18.95" customHeight="1" spans="1:4">
      <c r="A923" s="204" t="s">
        <v>1477</v>
      </c>
      <c r="B923" s="205">
        <v>666</v>
      </c>
      <c r="C923" s="205">
        <v>1100</v>
      </c>
      <c r="D923" s="63">
        <f t="shared" si="13"/>
        <v>0.652</v>
      </c>
    </row>
    <row r="924" s="199" customFormat="1" ht="18.95" customHeight="1" spans="1:4">
      <c r="A924" s="204" t="s">
        <v>1479</v>
      </c>
      <c r="B924" s="205">
        <v>200</v>
      </c>
      <c r="C924" s="205">
        <v>242</v>
      </c>
      <c r="D924" s="63">
        <f t="shared" si="13"/>
        <v>0.21</v>
      </c>
    </row>
    <row r="925" s="199" customFormat="1" ht="18.95" customHeight="1" spans="1:4">
      <c r="A925" s="204" t="s">
        <v>1481</v>
      </c>
      <c r="B925" s="205">
        <v>190</v>
      </c>
      <c r="C925" s="205">
        <v>1700</v>
      </c>
      <c r="D925" s="63">
        <f t="shared" si="13"/>
        <v>7.947</v>
      </c>
    </row>
    <row r="926" s="199" customFormat="1" ht="18.95" customHeight="1" spans="1:4">
      <c r="A926" s="204" t="s">
        <v>1485</v>
      </c>
      <c r="B926" s="205">
        <v>5448</v>
      </c>
      <c r="C926" s="205">
        <v>10000</v>
      </c>
      <c r="D926" s="63">
        <f t="shared" si="13"/>
        <v>0.836</v>
      </c>
    </row>
    <row r="927" s="199" customFormat="1" ht="18.95" customHeight="1" spans="1:4">
      <c r="A927" s="204" t="s">
        <v>1488</v>
      </c>
      <c r="B927" s="205">
        <v>2461</v>
      </c>
      <c r="C927" s="205">
        <v>5200</v>
      </c>
      <c r="D927" s="63">
        <f t="shared" si="13"/>
        <v>1.113</v>
      </c>
    </row>
    <row r="928" s="199" customFormat="1" ht="18.95" customHeight="1" spans="1:4">
      <c r="A928" s="204" t="s">
        <v>2297</v>
      </c>
      <c r="B928" s="205">
        <v>0</v>
      </c>
      <c r="C928" s="205">
        <v>0</v>
      </c>
      <c r="D928" s="63" t="str">
        <f t="shared" si="13"/>
        <v/>
      </c>
    </row>
    <row r="929" s="199" customFormat="1" ht="18.95" customHeight="1" spans="1:4">
      <c r="A929" s="204" t="s">
        <v>1494</v>
      </c>
      <c r="B929" s="205">
        <v>1740</v>
      </c>
      <c r="C929" s="205">
        <v>2100</v>
      </c>
      <c r="D929" s="63">
        <f t="shared" si="13"/>
        <v>0.207</v>
      </c>
    </row>
    <row r="930" s="199" customFormat="1" ht="18.95" customHeight="1" spans="1:4">
      <c r="A930" s="204" t="s">
        <v>1499</v>
      </c>
      <c r="B930" s="205">
        <v>1483</v>
      </c>
      <c r="C930" s="205">
        <v>3280</v>
      </c>
      <c r="D930" s="63">
        <f t="shared" ref="D930:D995" si="14">IF(OR(VALUE(C930)=0,ISERROR(C930/B930-1)),"",ROUND(C930/B930-1,3))</f>
        <v>1.212</v>
      </c>
    </row>
    <row r="931" s="199" customFormat="1" ht="18.95" customHeight="1" spans="1:4">
      <c r="A931" s="206" t="s">
        <v>2601</v>
      </c>
      <c r="B931" s="205">
        <f>SUM(B932:B961)</f>
        <v>43325</v>
      </c>
      <c r="C931" s="205">
        <f>SUM(C932:C961)</f>
        <v>55080</v>
      </c>
      <c r="D931" s="63">
        <f t="shared" si="14"/>
        <v>0.271</v>
      </c>
    </row>
    <row r="932" s="199" customFormat="1" ht="18.95" customHeight="1" spans="1:4">
      <c r="A932" s="204" t="s">
        <v>1412</v>
      </c>
      <c r="B932" s="205">
        <v>11805</v>
      </c>
      <c r="C932" s="205">
        <v>12159</v>
      </c>
      <c r="D932" s="63">
        <f t="shared" si="14"/>
        <v>0.03</v>
      </c>
    </row>
    <row r="933" s="199" customFormat="1" ht="18.95" customHeight="1" spans="1:4">
      <c r="A933" s="204" t="s">
        <v>1413</v>
      </c>
      <c r="B933" s="205">
        <v>535</v>
      </c>
      <c r="C933" s="205">
        <v>960</v>
      </c>
      <c r="D933" s="63">
        <f t="shared" si="14"/>
        <v>0.794</v>
      </c>
    </row>
    <row r="934" s="199" customFormat="1" ht="18.95" customHeight="1" spans="1:4">
      <c r="A934" s="204" t="s">
        <v>1414</v>
      </c>
      <c r="B934" s="205">
        <v>0</v>
      </c>
      <c r="C934" s="205">
        <v>0</v>
      </c>
      <c r="D934" s="63" t="str">
        <f t="shared" si="14"/>
        <v/>
      </c>
    </row>
    <row r="935" s="199" customFormat="1" ht="18.95" customHeight="1" spans="1:4">
      <c r="A935" s="206" t="s">
        <v>2602</v>
      </c>
      <c r="B935" s="205">
        <v>7474</v>
      </c>
      <c r="C935" s="205">
        <v>8200</v>
      </c>
      <c r="D935" s="63">
        <f t="shared" si="14"/>
        <v>0.097</v>
      </c>
    </row>
    <row r="936" s="199" customFormat="1" ht="18.95" customHeight="1" spans="1:4">
      <c r="A936" s="204" t="s">
        <v>1505</v>
      </c>
      <c r="B936" s="205">
        <v>2237</v>
      </c>
      <c r="C936" s="205">
        <v>3200</v>
      </c>
      <c r="D936" s="63">
        <f t="shared" si="14"/>
        <v>0.43</v>
      </c>
    </row>
    <row r="937" s="199" customFormat="1" ht="18.95" customHeight="1" spans="1:4">
      <c r="A937" s="206" t="s">
        <v>2603</v>
      </c>
      <c r="B937" s="205">
        <v>48</v>
      </c>
      <c r="C937" s="205">
        <v>50</v>
      </c>
      <c r="D937" s="63">
        <f t="shared" si="14"/>
        <v>0.042</v>
      </c>
    </row>
    <row r="938" s="199" customFormat="1" ht="18.95" customHeight="1" spans="1:4">
      <c r="A938" s="204" t="s">
        <v>1509</v>
      </c>
      <c r="B938" s="205">
        <v>1134</v>
      </c>
      <c r="C938" s="205">
        <v>1991</v>
      </c>
      <c r="D938" s="63">
        <f t="shared" si="14"/>
        <v>0.756</v>
      </c>
    </row>
    <row r="939" s="199" customFormat="1" ht="18.95" customHeight="1" spans="1:4">
      <c r="A939" s="204" t="s">
        <v>1511</v>
      </c>
      <c r="B939" s="205">
        <v>20</v>
      </c>
      <c r="C939" s="205"/>
      <c r="D939" s="63" t="str">
        <f t="shared" si="14"/>
        <v/>
      </c>
    </row>
    <row r="940" s="199" customFormat="1" ht="18.95" customHeight="1" spans="1:4">
      <c r="A940" s="204" t="s">
        <v>1513</v>
      </c>
      <c r="B940" s="205">
        <v>13163</v>
      </c>
      <c r="C940" s="205">
        <v>18000</v>
      </c>
      <c r="D940" s="63">
        <f t="shared" si="14"/>
        <v>0.367</v>
      </c>
    </row>
    <row r="941" s="199" customFormat="1" ht="18.95" customHeight="1" spans="1:4">
      <c r="A941" s="206" t="s">
        <v>2604</v>
      </c>
      <c r="B941" s="205">
        <v>201</v>
      </c>
      <c r="C941" s="205">
        <v>500</v>
      </c>
      <c r="D941" s="63">
        <f t="shared" si="14"/>
        <v>1.488</v>
      </c>
    </row>
    <row r="942" s="199" customFormat="1" ht="18.95" customHeight="1" spans="1:4">
      <c r="A942" s="204" t="s">
        <v>1517</v>
      </c>
      <c r="B942" s="205">
        <v>84</v>
      </c>
      <c r="C942" s="205">
        <v>300</v>
      </c>
      <c r="D942" s="63">
        <f t="shared" si="14"/>
        <v>2.571</v>
      </c>
    </row>
    <row r="943" s="199" customFormat="1" ht="18.95" customHeight="1" spans="1:4">
      <c r="A943" s="204" t="s">
        <v>1519</v>
      </c>
      <c r="B943" s="205">
        <v>0</v>
      </c>
      <c r="C943" s="205"/>
      <c r="D943" s="63" t="str">
        <f t="shared" si="14"/>
        <v/>
      </c>
    </row>
    <row r="944" s="199" customFormat="1" ht="18.95" customHeight="1" spans="1:4">
      <c r="A944" s="206" t="s">
        <v>2605</v>
      </c>
      <c r="B944" s="205">
        <v>1119</v>
      </c>
      <c r="C944" s="205">
        <v>1200</v>
      </c>
      <c r="D944" s="63">
        <f t="shared" si="14"/>
        <v>0.072</v>
      </c>
    </row>
    <row r="945" s="199" customFormat="1" ht="18.95" customHeight="1" spans="1:4">
      <c r="A945" s="204" t="s">
        <v>1523</v>
      </c>
      <c r="B945" s="205">
        <v>6</v>
      </c>
      <c r="C945" s="205"/>
      <c r="D945" s="63" t="str">
        <f t="shared" si="14"/>
        <v/>
      </c>
    </row>
    <row r="946" s="199" customFormat="1" ht="18.95" customHeight="1" spans="1:4">
      <c r="A946" s="204" t="s">
        <v>1525</v>
      </c>
      <c r="B946" s="205">
        <v>0</v>
      </c>
      <c r="C946" s="205">
        <v>0</v>
      </c>
      <c r="D946" s="63" t="str">
        <f t="shared" si="14"/>
        <v/>
      </c>
    </row>
    <row r="947" s="199" customFormat="1" ht="18.95" customHeight="1" spans="1:4">
      <c r="A947" s="204" t="s">
        <v>1527</v>
      </c>
      <c r="B947" s="205">
        <v>0</v>
      </c>
      <c r="C947" s="205">
        <v>0</v>
      </c>
      <c r="D947" s="63" t="str">
        <f t="shared" si="14"/>
        <v/>
      </c>
    </row>
    <row r="948" s="199" customFormat="1" ht="18.95" customHeight="1" spans="1:4">
      <c r="A948" s="204" t="s">
        <v>1529</v>
      </c>
      <c r="B948" s="205">
        <v>159</v>
      </c>
      <c r="C948" s="205"/>
      <c r="D948" s="63" t="str">
        <f t="shared" si="14"/>
        <v/>
      </c>
    </row>
    <row r="949" s="199" customFormat="1" ht="18.95" customHeight="1" spans="1:4">
      <c r="A949" s="206" t="s">
        <v>2606</v>
      </c>
      <c r="B949" s="205">
        <v>0</v>
      </c>
      <c r="C949" s="205">
        <v>0</v>
      </c>
      <c r="D949" s="63" t="str">
        <f t="shared" si="14"/>
        <v/>
      </c>
    </row>
    <row r="950" s="199" customFormat="1" ht="18.95" customHeight="1" spans="1:4">
      <c r="A950" s="206" t="s">
        <v>2607</v>
      </c>
      <c r="B950" s="205">
        <v>2401</v>
      </c>
      <c r="C950" s="205">
        <v>2600</v>
      </c>
      <c r="D950" s="63">
        <f t="shared" si="14"/>
        <v>0.083</v>
      </c>
    </row>
    <row r="951" s="199" customFormat="1" ht="18.95" customHeight="1" spans="1:4">
      <c r="A951" s="204" t="s">
        <v>1535</v>
      </c>
      <c r="B951" s="205">
        <v>0</v>
      </c>
      <c r="C951" s="205">
        <v>0</v>
      </c>
      <c r="D951" s="63" t="str">
        <f t="shared" si="14"/>
        <v/>
      </c>
    </row>
    <row r="952" s="199" customFormat="1" ht="18.95" customHeight="1" spans="1:4">
      <c r="A952" s="204" t="s">
        <v>1537</v>
      </c>
      <c r="B952" s="205">
        <v>0</v>
      </c>
      <c r="C952" s="205"/>
      <c r="D952" s="63" t="str">
        <f t="shared" si="14"/>
        <v/>
      </c>
    </row>
    <row r="953" s="199" customFormat="1" ht="18.95" customHeight="1" spans="1:4">
      <c r="A953" s="204" t="s">
        <v>1539</v>
      </c>
      <c r="B953" s="205">
        <v>0</v>
      </c>
      <c r="C953" s="205">
        <v>0</v>
      </c>
      <c r="D953" s="63" t="str">
        <f t="shared" si="14"/>
        <v/>
      </c>
    </row>
    <row r="954" s="199" customFormat="1" ht="18.95" customHeight="1" spans="1:4">
      <c r="A954" s="204" t="s">
        <v>1541</v>
      </c>
      <c r="B954" s="205">
        <v>0</v>
      </c>
      <c r="C954" s="205"/>
      <c r="D954" s="63" t="str">
        <f t="shared" si="14"/>
        <v/>
      </c>
    </row>
    <row r="955" s="199" customFormat="1" ht="18.95" customHeight="1" spans="1:4">
      <c r="A955" s="206" t="s">
        <v>2608</v>
      </c>
      <c r="B955" s="205">
        <v>607</v>
      </c>
      <c r="C955" s="205">
        <v>720</v>
      </c>
      <c r="D955" s="63">
        <f t="shared" si="14"/>
        <v>0.186</v>
      </c>
    </row>
    <row r="956" s="199" customFormat="1" ht="18.95" customHeight="1" spans="1:4">
      <c r="A956" s="204" t="s">
        <v>1545</v>
      </c>
      <c r="B956" s="205">
        <v>0</v>
      </c>
      <c r="C956" s="205"/>
      <c r="D956" s="63" t="str">
        <f t="shared" si="14"/>
        <v/>
      </c>
    </row>
    <row r="957" s="199" customFormat="1" ht="18.95" customHeight="1" spans="1:4">
      <c r="A957" s="206" t="s">
        <v>2609</v>
      </c>
      <c r="B957" s="205">
        <v>1283</v>
      </c>
      <c r="C957" s="205">
        <v>2600</v>
      </c>
      <c r="D957" s="63">
        <f t="shared" si="14"/>
        <v>1.027</v>
      </c>
    </row>
    <row r="958" s="199" customFormat="1" ht="18.95" customHeight="1" spans="1:4">
      <c r="A958" s="206" t="s">
        <v>2610</v>
      </c>
      <c r="B958" s="205"/>
      <c r="C958" s="205">
        <v>0</v>
      </c>
      <c r="D958" s="63" t="str">
        <f t="shared" si="14"/>
        <v/>
      </c>
    </row>
    <row r="959" s="199" customFormat="1" ht="18.95" customHeight="1" spans="1:4">
      <c r="A959" s="206" t="s">
        <v>2611</v>
      </c>
      <c r="B959" s="205"/>
      <c r="C959" s="205">
        <v>0</v>
      </c>
      <c r="D959" s="63" t="str">
        <f t="shared" si="14"/>
        <v/>
      </c>
    </row>
    <row r="960" s="199" customFormat="1" ht="18.95" customHeight="1" spans="1:4">
      <c r="A960" s="206" t="s">
        <v>2612</v>
      </c>
      <c r="B960" s="205"/>
      <c r="C960" s="205">
        <v>0</v>
      </c>
      <c r="D960" s="63" t="str">
        <f t="shared" si="14"/>
        <v/>
      </c>
    </row>
    <row r="961" s="199" customFormat="1" ht="18.95" customHeight="1" spans="1:4">
      <c r="A961" s="206" t="s">
        <v>2613</v>
      </c>
      <c r="B961" s="205">
        <v>1049</v>
      </c>
      <c r="C961" s="205">
        <v>2600</v>
      </c>
      <c r="D961" s="63">
        <f t="shared" si="14"/>
        <v>1.479</v>
      </c>
    </row>
    <row r="962" s="199" customFormat="1" ht="18.95" customHeight="1" spans="1:4">
      <c r="A962" s="204" t="s">
        <v>1551</v>
      </c>
      <c r="B962" s="205">
        <f>SUM(B963:B988)</f>
        <v>38145</v>
      </c>
      <c r="C962" s="205">
        <f>SUM(C963:C988)</f>
        <v>80006</v>
      </c>
      <c r="D962" s="63">
        <f t="shared" si="14"/>
        <v>1.097</v>
      </c>
    </row>
    <row r="963" s="199" customFormat="1" ht="18.95" customHeight="1" spans="1:4">
      <c r="A963" s="204" t="s">
        <v>1412</v>
      </c>
      <c r="B963" s="205">
        <v>10035</v>
      </c>
      <c r="C963" s="205">
        <v>10336</v>
      </c>
      <c r="D963" s="63">
        <f t="shared" si="14"/>
        <v>0.03</v>
      </c>
    </row>
    <row r="964" s="199" customFormat="1" ht="18.95" customHeight="1" spans="1:4">
      <c r="A964" s="204" t="s">
        <v>1413</v>
      </c>
      <c r="B964" s="205">
        <v>337</v>
      </c>
      <c r="C964" s="205">
        <v>750</v>
      </c>
      <c r="D964" s="63">
        <f t="shared" si="14"/>
        <v>1.226</v>
      </c>
    </row>
    <row r="965" s="199" customFormat="1" ht="18.95" customHeight="1" spans="1:4">
      <c r="A965" s="204" t="s">
        <v>1414</v>
      </c>
      <c r="B965" s="205">
        <v>405</v>
      </c>
      <c r="C965" s="205">
        <v>800</v>
      </c>
      <c r="D965" s="63">
        <f t="shared" si="14"/>
        <v>0.975</v>
      </c>
    </row>
    <row r="966" s="199" customFormat="1" ht="18.95" customHeight="1" spans="1:4">
      <c r="A966" s="204" t="s">
        <v>1553</v>
      </c>
      <c r="B966" s="205">
        <v>678</v>
      </c>
      <c r="C966" s="205">
        <v>769</v>
      </c>
      <c r="D966" s="63">
        <f t="shared" si="14"/>
        <v>0.134</v>
      </c>
    </row>
    <row r="967" s="199" customFormat="1" ht="18.95" customHeight="1" spans="1:4">
      <c r="A967" s="204" t="s">
        <v>1555</v>
      </c>
      <c r="B967" s="205">
        <v>5496</v>
      </c>
      <c r="C967" s="205">
        <v>35000</v>
      </c>
      <c r="D967" s="63">
        <f t="shared" si="14"/>
        <v>5.368</v>
      </c>
    </row>
    <row r="968" s="199" customFormat="1" ht="18.95" customHeight="1" spans="1:4">
      <c r="A968" s="204" t="s">
        <v>1557</v>
      </c>
      <c r="B968" s="205">
        <v>2832</v>
      </c>
      <c r="C968" s="205">
        <v>3000</v>
      </c>
      <c r="D968" s="63">
        <f t="shared" si="14"/>
        <v>0.059</v>
      </c>
    </row>
    <row r="969" s="199" customFormat="1" ht="18.95" customHeight="1" spans="1:4">
      <c r="A969" s="204" t="s">
        <v>1559</v>
      </c>
      <c r="B969" s="205">
        <v>0</v>
      </c>
      <c r="C969" s="205">
        <v>0</v>
      </c>
      <c r="D969" s="63" t="str">
        <f t="shared" si="14"/>
        <v/>
      </c>
    </row>
    <row r="970" s="199" customFormat="1" ht="18.95" customHeight="1" spans="1:4">
      <c r="A970" s="204" t="s">
        <v>1561</v>
      </c>
      <c r="B970" s="205">
        <v>212</v>
      </c>
      <c r="C970" s="205">
        <v>1200</v>
      </c>
      <c r="D970" s="63">
        <f t="shared" si="14"/>
        <v>4.66</v>
      </c>
    </row>
    <row r="971" s="199" customFormat="1" ht="18.95" customHeight="1" spans="1:4">
      <c r="A971" s="204" t="s">
        <v>1563</v>
      </c>
      <c r="B971" s="205">
        <v>0</v>
      </c>
      <c r="C971" s="205">
        <v>0</v>
      </c>
      <c r="D971" s="63" t="str">
        <f t="shared" si="14"/>
        <v/>
      </c>
    </row>
    <row r="972" s="199" customFormat="1" ht="18.95" customHeight="1" spans="1:4">
      <c r="A972" s="204" t="s">
        <v>1565</v>
      </c>
      <c r="B972" s="205">
        <v>2023</v>
      </c>
      <c r="C972" s="205">
        <v>2500</v>
      </c>
      <c r="D972" s="63">
        <f t="shared" si="14"/>
        <v>0.236</v>
      </c>
    </row>
    <row r="973" s="199" customFormat="1" ht="18.95" customHeight="1" spans="1:4">
      <c r="A973" s="204" t="s">
        <v>1567</v>
      </c>
      <c r="B973" s="205">
        <v>0</v>
      </c>
      <c r="C973" s="205">
        <v>100</v>
      </c>
      <c r="D973" s="63" t="str">
        <f t="shared" si="14"/>
        <v/>
      </c>
    </row>
    <row r="974" s="199" customFormat="1" ht="18.95" customHeight="1" spans="1:4">
      <c r="A974" s="204" t="s">
        <v>1569</v>
      </c>
      <c r="B974" s="205">
        <v>82</v>
      </c>
      <c r="C974" s="205">
        <v>102</v>
      </c>
      <c r="D974" s="63">
        <f t="shared" si="14"/>
        <v>0.244</v>
      </c>
    </row>
    <row r="975" s="199" customFormat="1" ht="18.95" customHeight="1" spans="1:4">
      <c r="A975" s="204" t="s">
        <v>1571</v>
      </c>
      <c r="B975" s="205">
        <v>0</v>
      </c>
      <c r="C975" s="205">
        <v>0</v>
      </c>
      <c r="D975" s="63" t="str">
        <f t="shared" si="14"/>
        <v/>
      </c>
    </row>
    <row r="976" s="199" customFormat="1" ht="18.95" customHeight="1" spans="1:4">
      <c r="A976" s="204" t="s">
        <v>1573</v>
      </c>
      <c r="B976" s="205">
        <v>1759</v>
      </c>
      <c r="C976" s="205">
        <v>1949</v>
      </c>
      <c r="D976" s="63">
        <f t="shared" si="14"/>
        <v>0.108</v>
      </c>
    </row>
    <row r="977" s="199" customFormat="1" ht="18.95" customHeight="1" spans="1:4">
      <c r="A977" s="204" t="s">
        <v>1575</v>
      </c>
      <c r="B977" s="205">
        <v>64</v>
      </c>
      <c r="C977" s="205">
        <v>1200</v>
      </c>
      <c r="D977" s="63">
        <f t="shared" si="14"/>
        <v>17.75</v>
      </c>
    </row>
    <row r="978" s="199" customFormat="1" ht="18.95" customHeight="1" spans="1:4">
      <c r="A978" s="204" t="s">
        <v>1577</v>
      </c>
      <c r="B978" s="205">
        <v>8308</v>
      </c>
      <c r="C978" s="205">
        <v>15000</v>
      </c>
      <c r="D978" s="63">
        <f t="shared" si="14"/>
        <v>0.805</v>
      </c>
    </row>
    <row r="979" s="199" customFormat="1" ht="18.95" customHeight="1" spans="1:4">
      <c r="A979" s="204" t="s">
        <v>1579</v>
      </c>
      <c r="B979" s="205">
        <v>1307</v>
      </c>
      <c r="C979" s="205">
        <v>1500</v>
      </c>
      <c r="D979" s="63">
        <f t="shared" si="14"/>
        <v>0.148</v>
      </c>
    </row>
    <row r="980" s="199" customFormat="1" ht="18.95" customHeight="1" spans="1:4">
      <c r="A980" s="204" t="s">
        <v>1581</v>
      </c>
      <c r="B980" s="205">
        <v>0</v>
      </c>
      <c r="C980" s="205">
        <v>0</v>
      </c>
      <c r="D980" s="63" t="str">
        <f t="shared" si="14"/>
        <v/>
      </c>
    </row>
    <row r="981" s="199" customFormat="1" ht="18.95" customHeight="1" spans="1:4">
      <c r="A981" s="206" t="s">
        <v>1583</v>
      </c>
      <c r="B981" s="205">
        <v>0</v>
      </c>
      <c r="C981" s="205">
        <v>0</v>
      </c>
      <c r="D981" s="63" t="str">
        <f t="shared" si="14"/>
        <v/>
      </c>
    </row>
    <row r="982" s="199" customFormat="1" ht="18.95" customHeight="1" spans="1:4">
      <c r="A982" s="204" t="s">
        <v>1585</v>
      </c>
      <c r="B982" s="205">
        <v>0</v>
      </c>
      <c r="C982" s="205">
        <v>0</v>
      </c>
      <c r="D982" s="63" t="str">
        <f t="shared" si="14"/>
        <v/>
      </c>
    </row>
    <row r="983" s="199" customFormat="1" ht="18.95" customHeight="1" spans="1:4">
      <c r="A983" s="204" t="s">
        <v>1587</v>
      </c>
      <c r="B983" s="205">
        <v>0</v>
      </c>
      <c r="C983" s="205">
        <v>0</v>
      </c>
      <c r="D983" s="63" t="str">
        <f t="shared" si="14"/>
        <v/>
      </c>
    </row>
    <row r="984" s="199" customFormat="1" ht="18.95" customHeight="1" spans="1:4">
      <c r="A984" s="204" t="s">
        <v>1591</v>
      </c>
      <c r="B984" s="205">
        <v>0</v>
      </c>
      <c r="C984" s="205">
        <v>0</v>
      </c>
      <c r="D984" s="63" t="str">
        <f t="shared" si="14"/>
        <v/>
      </c>
    </row>
    <row r="985" s="199" customFormat="1" ht="18.95" customHeight="1" spans="1:4">
      <c r="A985" s="204" t="s">
        <v>1535</v>
      </c>
      <c r="B985" s="205">
        <v>0</v>
      </c>
      <c r="C985" s="205">
        <v>0</v>
      </c>
      <c r="D985" s="63" t="str">
        <f t="shared" si="14"/>
        <v/>
      </c>
    </row>
    <row r="986" s="199" customFormat="1" ht="18.95" customHeight="1" spans="1:4">
      <c r="A986" s="204" t="s">
        <v>1593</v>
      </c>
      <c r="B986" s="205">
        <v>0</v>
      </c>
      <c r="C986" s="205"/>
      <c r="D986" s="63" t="str">
        <f t="shared" si="14"/>
        <v/>
      </c>
    </row>
    <row r="987" s="199" customFormat="1" ht="18.95" customHeight="1" spans="1:4">
      <c r="A987" s="204" t="s">
        <v>1595</v>
      </c>
      <c r="B987" s="205">
        <v>4524</v>
      </c>
      <c r="C987" s="205">
        <v>5800</v>
      </c>
      <c r="D987" s="63">
        <f t="shared" si="14"/>
        <v>0.282</v>
      </c>
    </row>
    <row r="988" s="199" customFormat="1" ht="18.95" customHeight="1" spans="1:4">
      <c r="A988" s="204" t="s">
        <v>1597</v>
      </c>
      <c r="B988" s="205">
        <v>83</v>
      </c>
      <c r="C988" s="205"/>
      <c r="D988" s="63" t="str">
        <f t="shared" si="14"/>
        <v/>
      </c>
    </row>
    <row r="989" s="199" customFormat="1" ht="18.95" customHeight="1" spans="1:4">
      <c r="A989" s="204" t="s">
        <v>1599</v>
      </c>
      <c r="B989" s="205">
        <f>SUM(B990:B999)</f>
        <v>0</v>
      </c>
      <c r="C989" s="205">
        <f>SUM(C990:C999)</f>
        <v>0</v>
      </c>
      <c r="D989" s="63" t="str">
        <f t="shared" si="14"/>
        <v/>
      </c>
    </row>
    <row r="990" s="199" customFormat="1" ht="18.95" customHeight="1" spans="1:4">
      <c r="A990" s="204" t="s">
        <v>1412</v>
      </c>
      <c r="B990" s="205">
        <v>0</v>
      </c>
      <c r="C990" s="205">
        <v>0</v>
      </c>
      <c r="D990" s="63" t="str">
        <f t="shared" si="14"/>
        <v/>
      </c>
    </row>
    <row r="991" s="199" customFormat="1" ht="18.95" customHeight="1" spans="1:4">
      <c r="A991" s="204" t="s">
        <v>1413</v>
      </c>
      <c r="B991" s="205">
        <v>0</v>
      </c>
      <c r="C991" s="205">
        <v>0</v>
      </c>
      <c r="D991" s="63" t="str">
        <f t="shared" si="14"/>
        <v/>
      </c>
    </row>
    <row r="992" s="199" customFormat="1" ht="18.95" customHeight="1" spans="1:4">
      <c r="A992" s="204" t="s">
        <v>1414</v>
      </c>
      <c r="B992" s="205">
        <v>0</v>
      </c>
      <c r="C992" s="205">
        <v>0</v>
      </c>
      <c r="D992" s="63" t="str">
        <f t="shared" si="14"/>
        <v/>
      </c>
    </row>
    <row r="993" s="199" customFormat="1" ht="18.95" customHeight="1" spans="1:4">
      <c r="A993" s="204" t="s">
        <v>1601</v>
      </c>
      <c r="B993" s="205">
        <v>0</v>
      </c>
      <c r="C993" s="205">
        <v>0</v>
      </c>
      <c r="D993" s="63" t="str">
        <f t="shared" si="14"/>
        <v/>
      </c>
    </row>
    <row r="994" s="199" customFormat="1" ht="18.95" customHeight="1" spans="1:4">
      <c r="A994" s="204" t="s">
        <v>1603</v>
      </c>
      <c r="B994" s="205">
        <v>0</v>
      </c>
      <c r="C994" s="205">
        <v>0</v>
      </c>
      <c r="D994" s="63" t="str">
        <f t="shared" si="14"/>
        <v/>
      </c>
    </row>
    <row r="995" s="199" customFormat="1" ht="18.95" customHeight="1" spans="1:4">
      <c r="A995" s="204" t="s">
        <v>1605</v>
      </c>
      <c r="B995" s="205">
        <v>0</v>
      </c>
      <c r="C995" s="205">
        <v>0</v>
      </c>
      <c r="D995" s="63" t="str">
        <f t="shared" si="14"/>
        <v/>
      </c>
    </row>
    <row r="996" s="199" customFormat="1" ht="18.95" customHeight="1" spans="1:4">
      <c r="A996" s="204" t="s">
        <v>1607</v>
      </c>
      <c r="B996" s="205">
        <v>0</v>
      </c>
      <c r="C996" s="205">
        <v>0</v>
      </c>
      <c r="D996" s="63" t="str">
        <f t="shared" ref="D996:D1055" si="15">IF(OR(VALUE(C996)=0,ISERROR(C996/B996-1)),"",ROUND(C996/B996-1,3))</f>
        <v/>
      </c>
    </row>
    <row r="997" s="199" customFormat="1" ht="18.95" customHeight="1" spans="1:4">
      <c r="A997" s="204" t="s">
        <v>1609</v>
      </c>
      <c r="B997" s="205">
        <v>0</v>
      </c>
      <c r="C997" s="205">
        <v>0</v>
      </c>
      <c r="D997" s="63" t="str">
        <f t="shared" si="15"/>
        <v/>
      </c>
    </row>
    <row r="998" s="199" customFormat="1" ht="18.95" customHeight="1" spans="1:4">
      <c r="A998" s="204" t="s">
        <v>1611</v>
      </c>
      <c r="B998" s="205">
        <v>0</v>
      </c>
      <c r="C998" s="205">
        <v>0</v>
      </c>
      <c r="D998" s="63" t="str">
        <f t="shared" si="15"/>
        <v/>
      </c>
    </row>
    <row r="999" s="199" customFormat="1" ht="18.95" customHeight="1" spans="1:4">
      <c r="A999" s="204" t="s">
        <v>1613</v>
      </c>
      <c r="B999" s="205">
        <v>0</v>
      </c>
      <c r="C999" s="205">
        <v>0</v>
      </c>
      <c r="D999" s="63" t="str">
        <f t="shared" si="15"/>
        <v/>
      </c>
    </row>
    <row r="1000" s="199" customFormat="1" ht="18.95" customHeight="1" spans="1:4">
      <c r="A1000" s="204" t="s">
        <v>1615</v>
      </c>
      <c r="B1000" s="205">
        <f>SUM(B1001:B1010)</f>
        <v>125466</v>
      </c>
      <c r="C1000" s="205">
        <f>SUM(C1001:C1010)</f>
        <v>142410</v>
      </c>
      <c r="D1000" s="63">
        <f t="shared" si="15"/>
        <v>0.135</v>
      </c>
    </row>
    <row r="1001" s="199" customFormat="1" ht="18.95" customHeight="1" spans="1:4">
      <c r="A1001" s="204" t="s">
        <v>1412</v>
      </c>
      <c r="B1001" s="205">
        <v>3129</v>
      </c>
      <c r="C1001" s="205">
        <v>3280</v>
      </c>
      <c r="D1001" s="63">
        <f t="shared" si="15"/>
        <v>0.048</v>
      </c>
    </row>
    <row r="1002" s="199" customFormat="1" ht="18.95" customHeight="1" spans="1:4">
      <c r="A1002" s="204" t="s">
        <v>1413</v>
      </c>
      <c r="B1002" s="205">
        <v>986</v>
      </c>
      <c r="C1002" s="205">
        <v>1100</v>
      </c>
      <c r="D1002" s="63">
        <f t="shared" si="15"/>
        <v>0.116</v>
      </c>
    </row>
    <row r="1003" s="199" customFormat="1" ht="18.95" customHeight="1" spans="1:4">
      <c r="A1003" s="204" t="s">
        <v>1414</v>
      </c>
      <c r="B1003" s="205">
        <v>0</v>
      </c>
      <c r="C1003" s="205">
        <v>0</v>
      </c>
      <c r="D1003" s="63" t="str">
        <f t="shared" si="15"/>
        <v/>
      </c>
    </row>
    <row r="1004" s="199" customFormat="1" ht="18.95" customHeight="1" spans="1:4">
      <c r="A1004" s="204" t="s">
        <v>1617</v>
      </c>
      <c r="B1004" s="205">
        <v>89654</v>
      </c>
      <c r="C1004" s="205">
        <v>105000</v>
      </c>
      <c r="D1004" s="63">
        <f t="shared" si="15"/>
        <v>0.171</v>
      </c>
    </row>
    <row r="1005" s="199" customFormat="1" ht="18.95" customHeight="1" spans="1:4">
      <c r="A1005" s="204" t="s">
        <v>1619</v>
      </c>
      <c r="B1005" s="205">
        <v>15648</v>
      </c>
      <c r="C1005" s="205">
        <v>16700</v>
      </c>
      <c r="D1005" s="63">
        <f t="shared" si="15"/>
        <v>0.067</v>
      </c>
    </row>
    <row r="1006" s="199" customFormat="1" ht="18.95" customHeight="1" spans="1:4">
      <c r="A1006" s="204" t="s">
        <v>1621</v>
      </c>
      <c r="B1006" s="205">
        <v>268</v>
      </c>
      <c r="C1006" s="205">
        <v>300</v>
      </c>
      <c r="D1006" s="63">
        <f t="shared" si="15"/>
        <v>0.119</v>
      </c>
    </row>
    <row r="1007" s="199" customFormat="1" ht="18.95" customHeight="1" spans="1:4">
      <c r="A1007" s="204" t="s">
        <v>1623</v>
      </c>
      <c r="B1007" s="205">
        <v>8015</v>
      </c>
      <c r="C1007" s="205">
        <v>8300</v>
      </c>
      <c r="D1007" s="63">
        <f t="shared" si="15"/>
        <v>0.036</v>
      </c>
    </row>
    <row r="1008" s="199" customFormat="1" ht="18.95" customHeight="1" spans="1:4">
      <c r="A1008" s="206" t="s">
        <v>1625</v>
      </c>
      <c r="B1008" s="205">
        <v>0</v>
      </c>
      <c r="C1008" s="205">
        <v>0</v>
      </c>
      <c r="D1008" s="63" t="str">
        <f t="shared" si="15"/>
        <v/>
      </c>
    </row>
    <row r="1009" s="199" customFormat="1" ht="18.95" customHeight="1" spans="1:4">
      <c r="A1009" s="204" t="s">
        <v>1627</v>
      </c>
      <c r="B1009" s="205">
        <v>28</v>
      </c>
      <c r="C1009" s="205">
        <v>30</v>
      </c>
      <c r="D1009" s="63">
        <f t="shared" si="15"/>
        <v>0.071</v>
      </c>
    </row>
    <row r="1010" s="199" customFormat="1" ht="18.95" customHeight="1" spans="1:4">
      <c r="A1010" s="204" t="s">
        <v>1629</v>
      </c>
      <c r="B1010" s="205">
        <v>7738</v>
      </c>
      <c r="C1010" s="205">
        <v>7700</v>
      </c>
      <c r="D1010" s="63">
        <f t="shared" si="15"/>
        <v>-0.005</v>
      </c>
    </row>
    <row r="1011" s="199" customFormat="1" ht="18.95" customHeight="1" spans="1:4">
      <c r="A1011" s="204" t="s">
        <v>1631</v>
      </c>
      <c r="B1011" s="205">
        <f>SUM(B1012:B1016)</f>
        <v>7265</v>
      </c>
      <c r="C1011" s="205">
        <f>SUM(C1012:C1016)</f>
        <v>13050</v>
      </c>
      <c r="D1011" s="63">
        <f t="shared" si="15"/>
        <v>0.796</v>
      </c>
    </row>
    <row r="1012" s="199" customFormat="1" ht="18.95" customHeight="1" spans="1:4">
      <c r="A1012" s="204" t="s">
        <v>1632</v>
      </c>
      <c r="B1012" s="205">
        <v>0</v>
      </c>
      <c r="C1012" s="205">
        <v>50</v>
      </c>
      <c r="D1012" s="63" t="str">
        <f t="shared" si="15"/>
        <v/>
      </c>
    </row>
    <row r="1013" s="199" customFormat="1" ht="18.95" customHeight="1" spans="1:4">
      <c r="A1013" s="204" t="s">
        <v>1634</v>
      </c>
      <c r="B1013" s="205">
        <v>6588</v>
      </c>
      <c r="C1013" s="205">
        <v>12000</v>
      </c>
      <c r="D1013" s="63">
        <f t="shared" si="15"/>
        <v>0.821</v>
      </c>
    </row>
    <row r="1014" s="199" customFormat="1" ht="18.95" customHeight="1" spans="1:4">
      <c r="A1014" s="204" t="s">
        <v>2614</v>
      </c>
      <c r="B1014" s="205">
        <v>595</v>
      </c>
      <c r="C1014" s="205">
        <v>900</v>
      </c>
      <c r="D1014" s="63">
        <f t="shared" si="15"/>
        <v>0.513</v>
      </c>
    </row>
    <row r="1015" s="199" customFormat="1" ht="18.95" customHeight="1" spans="1:4">
      <c r="A1015" s="204" t="s">
        <v>2615</v>
      </c>
      <c r="B1015" s="205">
        <v>0</v>
      </c>
      <c r="C1015" s="205">
        <v>0</v>
      </c>
      <c r="D1015" s="63" t="str">
        <f t="shared" si="15"/>
        <v/>
      </c>
    </row>
    <row r="1016" s="199" customFormat="1" ht="18.95" customHeight="1" spans="1:4">
      <c r="A1016" s="204" t="s">
        <v>1640</v>
      </c>
      <c r="B1016" s="205">
        <v>82</v>
      </c>
      <c r="C1016" s="205">
        <v>100</v>
      </c>
      <c r="D1016" s="63">
        <f t="shared" si="15"/>
        <v>0.22</v>
      </c>
    </row>
    <row r="1017" s="199" customFormat="1" ht="18.95" customHeight="1" spans="1:4">
      <c r="A1017" s="204" t="s">
        <v>1642</v>
      </c>
      <c r="B1017" s="205">
        <f>SUM(B1018:B1023)</f>
        <v>18539</v>
      </c>
      <c r="C1017" s="205">
        <f>SUM(C1018:C1023)</f>
        <v>34366</v>
      </c>
      <c r="D1017" s="63">
        <f t="shared" si="15"/>
        <v>0.854</v>
      </c>
    </row>
    <row r="1018" s="199" customFormat="1" ht="18.95" customHeight="1" spans="1:4">
      <c r="A1018" s="204" t="s">
        <v>1644</v>
      </c>
      <c r="B1018" s="205">
        <v>7452</v>
      </c>
      <c r="C1018" s="205">
        <v>20035</v>
      </c>
      <c r="D1018" s="63">
        <f t="shared" si="15"/>
        <v>1.689</v>
      </c>
    </row>
    <row r="1019" s="199" customFormat="1" ht="18.95" customHeight="1" spans="1:4">
      <c r="A1019" s="204" t="s">
        <v>1646</v>
      </c>
      <c r="B1019" s="205">
        <v>0</v>
      </c>
      <c r="C1019" s="205">
        <v>0</v>
      </c>
      <c r="D1019" s="63" t="str">
        <f t="shared" si="15"/>
        <v/>
      </c>
    </row>
    <row r="1020" s="199" customFormat="1" ht="18.95" customHeight="1" spans="1:4">
      <c r="A1020" s="204" t="s">
        <v>1648</v>
      </c>
      <c r="B1020" s="205">
        <v>10777</v>
      </c>
      <c r="C1020" s="205">
        <v>14000</v>
      </c>
      <c r="D1020" s="63">
        <f t="shared" si="15"/>
        <v>0.299</v>
      </c>
    </row>
    <row r="1021" s="199" customFormat="1" ht="18.95" customHeight="1" spans="1:4">
      <c r="A1021" s="204" t="s">
        <v>1650</v>
      </c>
      <c r="B1021" s="205">
        <v>308</v>
      </c>
      <c r="C1021" s="205">
        <v>331</v>
      </c>
      <c r="D1021" s="63">
        <f t="shared" si="15"/>
        <v>0.075</v>
      </c>
    </row>
    <row r="1022" s="199" customFormat="1" ht="18.95" customHeight="1" spans="1:4">
      <c r="A1022" s="204" t="s">
        <v>1652</v>
      </c>
      <c r="B1022" s="205">
        <v>2</v>
      </c>
      <c r="C1022" s="205">
        <v>0</v>
      </c>
      <c r="D1022" s="63" t="str">
        <f t="shared" si="15"/>
        <v/>
      </c>
    </row>
    <row r="1023" s="199" customFormat="1" ht="18.95" customHeight="1" spans="1:4">
      <c r="A1023" s="204" t="s">
        <v>1654</v>
      </c>
      <c r="B1023" s="205">
        <v>0</v>
      </c>
      <c r="C1023" s="205"/>
      <c r="D1023" s="63" t="str">
        <f t="shared" si="15"/>
        <v/>
      </c>
    </row>
    <row r="1024" s="199" customFormat="1" ht="18.95" customHeight="1" spans="1:4">
      <c r="A1024" s="206" t="s">
        <v>1656</v>
      </c>
      <c r="B1024" s="205">
        <f>SUM(B1025:B1030)</f>
        <v>7261</v>
      </c>
      <c r="C1024" s="205">
        <f>SUM(C1025:C1030)</f>
        <v>9900</v>
      </c>
      <c r="D1024" s="63">
        <f t="shared" si="15"/>
        <v>0.363</v>
      </c>
    </row>
    <row r="1025" s="199" customFormat="1" ht="18.95" customHeight="1" spans="1:4">
      <c r="A1025" s="204" t="s">
        <v>1658</v>
      </c>
      <c r="B1025" s="205">
        <v>577</v>
      </c>
      <c r="C1025" s="205">
        <v>600</v>
      </c>
      <c r="D1025" s="63">
        <f t="shared" si="15"/>
        <v>0.04</v>
      </c>
    </row>
    <row r="1026" s="199" customFormat="1" ht="18.95" customHeight="1" spans="1:4">
      <c r="A1026" s="204" t="s">
        <v>1660</v>
      </c>
      <c r="B1026" s="205">
        <v>1115</v>
      </c>
      <c r="C1026" s="205">
        <v>1400</v>
      </c>
      <c r="D1026" s="63">
        <f t="shared" si="15"/>
        <v>0.256</v>
      </c>
    </row>
    <row r="1027" s="199" customFormat="1" ht="18.95" customHeight="1" spans="1:4">
      <c r="A1027" s="206" t="s">
        <v>1662</v>
      </c>
      <c r="B1027" s="205">
        <v>2510</v>
      </c>
      <c r="C1027" s="205">
        <v>3200</v>
      </c>
      <c r="D1027" s="63">
        <f t="shared" si="15"/>
        <v>0.275</v>
      </c>
    </row>
    <row r="1028" s="199" customFormat="1" ht="18.95" customHeight="1" spans="1:4">
      <c r="A1028" s="206" t="s">
        <v>1664</v>
      </c>
      <c r="B1028" s="205">
        <v>3059</v>
      </c>
      <c r="C1028" s="205">
        <v>4700</v>
      </c>
      <c r="D1028" s="63">
        <f t="shared" si="15"/>
        <v>0.536</v>
      </c>
    </row>
    <row r="1029" s="199" customFormat="1" ht="18.95" customHeight="1" spans="1:4">
      <c r="A1029" s="206" t="s">
        <v>1666</v>
      </c>
      <c r="B1029" s="205">
        <v>0</v>
      </c>
      <c r="C1029" s="205">
        <v>0</v>
      </c>
      <c r="D1029" s="63" t="str">
        <f t="shared" si="15"/>
        <v/>
      </c>
    </row>
    <row r="1030" s="199" customFormat="1" ht="18.95" customHeight="1" spans="1:4">
      <c r="A1030" s="206" t="s">
        <v>1668</v>
      </c>
      <c r="B1030" s="205">
        <v>0</v>
      </c>
      <c r="C1030" s="205">
        <v>0</v>
      </c>
      <c r="D1030" s="63" t="str">
        <f t="shared" si="15"/>
        <v/>
      </c>
    </row>
    <row r="1031" s="199" customFormat="1" ht="18.95" customHeight="1" spans="1:4">
      <c r="A1031" s="204" t="s">
        <v>1670</v>
      </c>
      <c r="B1031" s="205">
        <f>SUM(B1032:B1034)</f>
        <v>0</v>
      </c>
      <c r="C1031" s="205">
        <f>SUM(C1032:C1034)</f>
        <v>0</v>
      </c>
      <c r="D1031" s="63" t="str">
        <f t="shared" si="15"/>
        <v/>
      </c>
    </row>
    <row r="1032" s="199" customFormat="1" ht="18.95" customHeight="1" spans="1:4">
      <c r="A1032" s="204" t="s">
        <v>1672</v>
      </c>
      <c r="B1032" s="205">
        <v>0</v>
      </c>
      <c r="C1032" s="205">
        <v>0</v>
      </c>
      <c r="D1032" s="63" t="str">
        <f t="shared" si="15"/>
        <v/>
      </c>
    </row>
    <row r="1033" s="199" customFormat="1" ht="18.95" customHeight="1" spans="1:4">
      <c r="A1033" s="204" t="s">
        <v>1674</v>
      </c>
      <c r="B1033" s="205">
        <v>0</v>
      </c>
      <c r="C1033" s="205">
        <v>0</v>
      </c>
      <c r="D1033" s="63" t="str">
        <f t="shared" si="15"/>
        <v/>
      </c>
    </row>
    <row r="1034" s="199" customFormat="1" ht="18.95" customHeight="1" spans="1:4">
      <c r="A1034" s="204" t="s">
        <v>1676</v>
      </c>
      <c r="B1034" s="205">
        <v>0</v>
      </c>
      <c r="C1034" s="205">
        <v>0</v>
      </c>
      <c r="D1034" s="63" t="str">
        <f t="shared" si="15"/>
        <v/>
      </c>
    </row>
    <row r="1035" s="199" customFormat="1" ht="18.95" customHeight="1" spans="1:4">
      <c r="A1035" s="204" t="s">
        <v>1678</v>
      </c>
      <c r="B1035" s="205">
        <f>SUM(B1036:B1037)</f>
        <v>2990</v>
      </c>
      <c r="C1035" s="205">
        <f>SUM(C1036:C1037)</f>
        <v>800</v>
      </c>
      <c r="D1035" s="63">
        <f t="shared" si="15"/>
        <v>-0.732</v>
      </c>
    </row>
    <row r="1036" s="199" customFormat="1" ht="18.95" customHeight="1" spans="1:4">
      <c r="A1036" s="204" t="s">
        <v>1680</v>
      </c>
      <c r="B1036" s="205">
        <v>0</v>
      </c>
      <c r="C1036" s="205">
        <v>0</v>
      </c>
      <c r="D1036" s="63" t="str">
        <f t="shared" si="15"/>
        <v/>
      </c>
    </row>
    <row r="1037" s="199" customFormat="1" ht="18.95" customHeight="1" spans="1:4">
      <c r="A1037" s="204" t="s">
        <v>1681</v>
      </c>
      <c r="B1037" s="205">
        <v>2990</v>
      </c>
      <c r="C1037" s="205">
        <v>800</v>
      </c>
      <c r="D1037" s="63">
        <f t="shared" si="15"/>
        <v>-0.732</v>
      </c>
    </row>
    <row r="1038" s="215" customFormat="1" ht="18.95" customHeight="1" spans="1:4">
      <c r="A1038" s="202" t="s">
        <v>1683</v>
      </c>
      <c r="B1038" s="203" t="e">
        <f>SUMIFS(B$1039:B$1101,#REF!,"&lt;&gt;")</f>
        <v>#REF!</v>
      </c>
      <c r="C1038" s="203" t="e">
        <f>SUMIFS(C$1039:C$1101,#REF!,"&lt;&gt;")</f>
        <v>#REF!</v>
      </c>
      <c r="D1038" s="140" t="e">
        <f t="shared" si="15"/>
        <v>#REF!</v>
      </c>
    </row>
    <row r="1039" s="199" customFormat="1" ht="18.95" customHeight="1" spans="1:4">
      <c r="A1039" s="204" t="s">
        <v>1685</v>
      </c>
      <c r="B1039" s="205">
        <f>SUM(B1040:B1061)</f>
        <v>20196</v>
      </c>
      <c r="C1039" s="205">
        <f>SUM(C1040:C1061)</f>
        <v>22090</v>
      </c>
      <c r="D1039" s="63">
        <f t="shared" si="15"/>
        <v>0.094</v>
      </c>
    </row>
    <row r="1040" s="199" customFormat="1" ht="18.95" customHeight="1" spans="1:4">
      <c r="A1040" s="204" t="s">
        <v>1412</v>
      </c>
      <c r="B1040" s="205">
        <v>3711</v>
      </c>
      <c r="C1040" s="205">
        <v>3961</v>
      </c>
      <c r="D1040" s="63">
        <f t="shared" si="15"/>
        <v>0.067</v>
      </c>
    </row>
    <row r="1041" s="199" customFormat="1" ht="18.95" customHeight="1" spans="1:4">
      <c r="A1041" s="204" t="s">
        <v>1413</v>
      </c>
      <c r="B1041" s="205">
        <v>201</v>
      </c>
      <c r="C1041" s="205">
        <v>220</v>
      </c>
      <c r="D1041" s="63">
        <f t="shared" si="15"/>
        <v>0.095</v>
      </c>
    </row>
    <row r="1042" s="199" customFormat="1" ht="18.95" customHeight="1" spans="1:4">
      <c r="A1042" s="204" t="s">
        <v>1414</v>
      </c>
      <c r="B1042" s="205">
        <v>86</v>
      </c>
      <c r="C1042" s="205">
        <v>89</v>
      </c>
      <c r="D1042" s="63">
        <f t="shared" si="15"/>
        <v>0.035</v>
      </c>
    </row>
    <row r="1043" s="199" customFormat="1" ht="18.95" customHeight="1" spans="1:4">
      <c r="A1043" s="206" t="s">
        <v>1687</v>
      </c>
      <c r="B1043" s="205">
        <v>1250</v>
      </c>
      <c r="C1043" s="205">
        <v>1400</v>
      </c>
      <c r="D1043" s="63">
        <f t="shared" si="15"/>
        <v>0.12</v>
      </c>
    </row>
    <row r="1044" s="199" customFormat="1" ht="18.95" customHeight="1" spans="1:4">
      <c r="A1044" s="204" t="s">
        <v>1691</v>
      </c>
      <c r="B1044" s="205">
        <v>11477</v>
      </c>
      <c r="C1044" s="205">
        <v>13000</v>
      </c>
      <c r="D1044" s="63">
        <f t="shared" si="15"/>
        <v>0.133</v>
      </c>
    </row>
    <row r="1045" s="199" customFormat="1" ht="18.95" customHeight="1" spans="1:4">
      <c r="A1045" s="206" t="s">
        <v>2616</v>
      </c>
      <c r="B1045" s="205">
        <v>0</v>
      </c>
      <c r="C1045" s="205">
        <v>0</v>
      </c>
      <c r="D1045" s="63" t="str">
        <f t="shared" si="15"/>
        <v/>
      </c>
    </row>
    <row r="1046" s="199" customFormat="1" ht="18.95" customHeight="1" spans="1:4">
      <c r="A1046" s="204" t="s">
        <v>1699</v>
      </c>
      <c r="B1046" s="205">
        <v>114</v>
      </c>
      <c r="C1046" s="205">
        <v>120</v>
      </c>
      <c r="D1046" s="63">
        <f t="shared" si="15"/>
        <v>0.053</v>
      </c>
    </row>
    <row r="1047" s="199" customFormat="1" ht="18.95" customHeight="1" spans="1:4">
      <c r="A1047" s="204" t="s">
        <v>1701</v>
      </c>
      <c r="B1047" s="205">
        <v>0</v>
      </c>
      <c r="C1047" s="205">
        <v>0</v>
      </c>
      <c r="D1047" s="63" t="str">
        <f t="shared" si="15"/>
        <v/>
      </c>
    </row>
    <row r="1048" s="199" customFormat="1" ht="18.95" customHeight="1" spans="1:4">
      <c r="A1048" s="204" t="s">
        <v>1703</v>
      </c>
      <c r="B1048" s="205">
        <v>3248</v>
      </c>
      <c r="C1048" s="205">
        <v>3300</v>
      </c>
      <c r="D1048" s="63">
        <f t="shared" si="15"/>
        <v>0.016</v>
      </c>
    </row>
    <row r="1049" s="199" customFormat="1" ht="18.95" customHeight="1" spans="1:4">
      <c r="A1049" s="204" t="s">
        <v>1707</v>
      </c>
      <c r="B1049" s="205">
        <v>0</v>
      </c>
      <c r="C1049" s="205">
        <v>0</v>
      </c>
      <c r="D1049" s="63" t="str">
        <f t="shared" si="15"/>
        <v/>
      </c>
    </row>
    <row r="1050" s="199" customFormat="1" ht="18.95" customHeight="1" spans="1:4">
      <c r="A1050" s="204" t="s">
        <v>1709</v>
      </c>
      <c r="B1050" s="205">
        <v>0</v>
      </c>
      <c r="C1050" s="205">
        <v>0</v>
      </c>
      <c r="D1050" s="63" t="str">
        <f t="shared" si="15"/>
        <v/>
      </c>
    </row>
    <row r="1051" s="199" customFormat="1" ht="18.95" customHeight="1" spans="1:4">
      <c r="A1051" s="204" t="s">
        <v>1711</v>
      </c>
      <c r="B1051" s="205">
        <v>0</v>
      </c>
      <c r="C1051" s="205">
        <v>0</v>
      </c>
      <c r="D1051" s="63" t="str">
        <f t="shared" si="15"/>
        <v/>
      </c>
    </row>
    <row r="1052" s="199" customFormat="1" ht="18.95" customHeight="1" spans="1:4">
      <c r="A1052" s="204" t="s">
        <v>1719</v>
      </c>
      <c r="B1052" s="205">
        <v>0</v>
      </c>
      <c r="C1052" s="205">
        <v>0</v>
      </c>
      <c r="D1052" s="63" t="str">
        <f t="shared" si="15"/>
        <v/>
      </c>
    </row>
    <row r="1053" s="199" customFormat="1" ht="18.95" customHeight="1" spans="1:4">
      <c r="A1053" s="204" t="s">
        <v>1721</v>
      </c>
      <c r="B1053" s="205">
        <v>0</v>
      </c>
      <c r="C1053" s="205">
        <v>0</v>
      </c>
      <c r="D1053" s="63" t="str">
        <f t="shared" si="15"/>
        <v/>
      </c>
    </row>
    <row r="1054" s="199" customFormat="1" ht="18.95" customHeight="1" spans="1:4">
      <c r="A1054" s="204" t="s">
        <v>1723</v>
      </c>
      <c r="B1054" s="205">
        <v>0</v>
      </c>
      <c r="C1054" s="205">
        <v>0</v>
      </c>
      <c r="D1054" s="63" t="str">
        <f t="shared" si="15"/>
        <v/>
      </c>
    </row>
    <row r="1055" s="199" customFormat="1" ht="18.95" customHeight="1" spans="1:4">
      <c r="A1055" s="204" t="s">
        <v>1726</v>
      </c>
      <c r="B1055" s="205">
        <v>0</v>
      </c>
      <c r="C1055" s="205">
        <v>0</v>
      </c>
      <c r="D1055" s="63" t="str">
        <f t="shared" si="15"/>
        <v/>
      </c>
    </row>
    <row r="1056" s="199" customFormat="1" ht="18.95" customHeight="1" spans="1:4">
      <c r="A1056" s="204" t="s">
        <v>1728</v>
      </c>
      <c r="B1056" s="205">
        <v>0</v>
      </c>
      <c r="C1056" s="205">
        <v>0</v>
      </c>
      <c r="D1056" s="63" t="str">
        <f t="shared" ref="D1056:D1119" si="16">IF(OR(VALUE(C1056)=0,ISERROR(C1056/B1056-1)),"",ROUND(C1056/B1056-1,3))</f>
        <v/>
      </c>
    </row>
    <row r="1057" s="199" customFormat="1" ht="18.95" customHeight="1" spans="1:4">
      <c r="A1057" s="204" t="s">
        <v>1730</v>
      </c>
      <c r="B1057" s="205">
        <v>0</v>
      </c>
      <c r="C1057" s="205">
        <v>0</v>
      </c>
      <c r="D1057" s="63" t="str">
        <f t="shared" si="16"/>
        <v/>
      </c>
    </row>
    <row r="1058" s="199" customFormat="1" ht="18.95" customHeight="1" spans="1:4">
      <c r="A1058" s="204" t="s">
        <v>1732</v>
      </c>
      <c r="B1058" s="205">
        <v>0</v>
      </c>
      <c r="C1058" s="205">
        <v>0</v>
      </c>
      <c r="D1058" s="63" t="str">
        <f t="shared" si="16"/>
        <v/>
      </c>
    </row>
    <row r="1059" s="199" customFormat="1" ht="18.95" customHeight="1" spans="1:4">
      <c r="A1059" s="204" t="s">
        <v>1735</v>
      </c>
      <c r="B1059" s="205">
        <v>0</v>
      </c>
      <c r="C1059" s="205">
        <v>0</v>
      </c>
      <c r="D1059" s="63" t="str">
        <f t="shared" si="16"/>
        <v/>
      </c>
    </row>
    <row r="1060" s="199" customFormat="1" ht="18.95" customHeight="1" spans="1:4">
      <c r="A1060" s="204" t="s">
        <v>1738</v>
      </c>
      <c r="B1060" s="205">
        <v>0</v>
      </c>
      <c r="C1060" s="205">
        <v>0</v>
      </c>
      <c r="D1060" s="63" t="str">
        <f t="shared" si="16"/>
        <v/>
      </c>
    </row>
    <row r="1061" s="199" customFormat="1" ht="18.95" customHeight="1" spans="1:4">
      <c r="A1061" s="204" t="s">
        <v>1740</v>
      </c>
      <c r="B1061" s="205">
        <v>109</v>
      </c>
      <c r="C1061" s="205">
        <v>0</v>
      </c>
      <c r="D1061" s="63" t="str">
        <f t="shared" si="16"/>
        <v/>
      </c>
    </row>
    <row r="1062" s="199" customFormat="1" ht="18.95" customHeight="1" spans="1:4">
      <c r="A1062" s="204" t="s">
        <v>1742</v>
      </c>
      <c r="B1062" s="205">
        <f>SUM(B1063:B1071)</f>
        <v>0</v>
      </c>
      <c r="C1062" s="205">
        <f>SUM(C1063:C1071)</f>
        <v>0</v>
      </c>
      <c r="D1062" s="63" t="str">
        <f t="shared" si="16"/>
        <v/>
      </c>
    </row>
    <row r="1063" s="199" customFormat="1" ht="18.95" customHeight="1" spans="1:4">
      <c r="A1063" s="204" t="s">
        <v>1412</v>
      </c>
      <c r="B1063" s="205">
        <v>0</v>
      </c>
      <c r="C1063" s="205">
        <v>0</v>
      </c>
      <c r="D1063" s="63" t="str">
        <f t="shared" si="16"/>
        <v/>
      </c>
    </row>
    <row r="1064" s="199" customFormat="1" ht="18.95" customHeight="1" spans="1:4">
      <c r="A1064" s="204" t="s">
        <v>1413</v>
      </c>
      <c r="B1064" s="205">
        <v>0</v>
      </c>
      <c r="C1064" s="205">
        <v>0</v>
      </c>
      <c r="D1064" s="63" t="str">
        <f t="shared" si="16"/>
        <v/>
      </c>
    </row>
    <row r="1065" s="199" customFormat="1" ht="18.95" customHeight="1" spans="1:4">
      <c r="A1065" s="204" t="s">
        <v>1414</v>
      </c>
      <c r="B1065" s="205">
        <v>0</v>
      </c>
      <c r="C1065" s="205">
        <v>0</v>
      </c>
      <c r="D1065" s="63" t="str">
        <f t="shared" si="16"/>
        <v/>
      </c>
    </row>
    <row r="1066" s="199" customFormat="1" ht="18.95" customHeight="1" spans="1:4">
      <c r="A1066" s="204" t="s">
        <v>1744</v>
      </c>
      <c r="B1066" s="205">
        <v>0</v>
      </c>
      <c r="C1066" s="205">
        <v>0</v>
      </c>
      <c r="D1066" s="63" t="str">
        <f t="shared" si="16"/>
        <v/>
      </c>
    </row>
    <row r="1067" s="199" customFormat="1" ht="18.95" customHeight="1" spans="1:4">
      <c r="A1067" s="204" t="s">
        <v>1746</v>
      </c>
      <c r="B1067" s="205">
        <v>0</v>
      </c>
      <c r="C1067" s="205">
        <v>0</v>
      </c>
      <c r="D1067" s="63" t="str">
        <f t="shared" si="16"/>
        <v/>
      </c>
    </row>
    <row r="1068" s="199" customFormat="1" ht="18.95" customHeight="1" spans="1:4">
      <c r="A1068" s="204" t="s">
        <v>1748</v>
      </c>
      <c r="B1068" s="205">
        <v>0</v>
      </c>
      <c r="C1068" s="205">
        <v>0</v>
      </c>
      <c r="D1068" s="63" t="str">
        <f t="shared" si="16"/>
        <v/>
      </c>
    </row>
    <row r="1069" s="199" customFormat="1" ht="18.95" customHeight="1" spans="1:4">
      <c r="A1069" s="204" t="s">
        <v>1750</v>
      </c>
      <c r="B1069" s="205">
        <v>0</v>
      </c>
      <c r="C1069" s="205">
        <v>0</v>
      </c>
      <c r="D1069" s="63" t="str">
        <f t="shared" si="16"/>
        <v/>
      </c>
    </row>
    <row r="1070" s="199" customFormat="1" ht="18.95" customHeight="1" spans="1:4">
      <c r="A1070" s="204" t="s">
        <v>1752</v>
      </c>
      <c r="B1070" s="205">
        <v>0</v>
      </c>
      <c r="C1070" s="205">
        <v>0</v>
      </c>
      <c r="D1070" s="63" t="str">
        <f t="shared" si="16"/>
        <v/>
      </c>
    </row>
    <row r="1071" s="199" customFormat="1" ht="18.95" customHeight="1" spans="1:4">
      <c r="A1071" s="204" t="s">
        <v>1754</v>
      </c>
      <c r="B1071" s="205"/>
      <c r="C1071" s="205"/>
      <c r="D1071" s="63" t="str">
        <f t="shared" si="16"/>
        <v/>
      </c>
    </row>
    <row r="1072" s="199" customFormat="1" ht="18.95" customHeight="1" spans="1:4">
      <c r="A1072" s="204" t="s">
        <v>1756</v>
      </c>
      <c r="B1072" s="205">
        <f>SUM(B1073:B1081)</f>
        <v>100</v>
      </c>
      <c r="C1072" s="205">
        <f>SUM(C1073:C1081)</f>
        <v>200</v>
      </c>
      <c r="D1072" s="63">
        <f t="shared" si="16"/>
        <v>1</v>
      </c>
    </row>
    <row r="1073" s="199" customFormat="1" ht="18.95" customHeight="1" spans="1:4">
      <c r="A1073" s="204" t="s">
        <v>1412</v>
      </c>
      <c r="B1073" s="205">
        <v>0</v>
      </c>
      <c r="C1073" s="205">
        <v>0</v>
      </c>
      <c r="D1073" s="63" t="str">
        <f t="shared" si="16"/>
        <v/>
      </c>
    </row>
    <row r="1074" s="199" customFormat="1" ht="18.95" customHeight="1" spans="1:4">
      <c r="A1074" s="204" t="s">
        <v>1413</v>
      </c>
      <c r="B1074" s="205">
        <v>0</v>
      </c>
      <c r="C1074" s="205">
        <v>0</v>
      </c>
      <c r="D1074" s="63" t="str">
        <f t="shared" si="16"/>
        <v/>
      </c>
    </row>
    <row r="1075" s="199" customFormat="1" ht="18.95" customHeight="1" spans="1:4">
      <c r="A1075" s="204" t="s">
        <v>1414</v>
      </c>
      <c r="B1075" s="205">
        <v>0</v>
      </c>
      <c r="C1075" s="205">
        <v>0</v>
      </c>
      <c r="D1075" s="63" t="str">
        <f t="shared" si="16"/>
        <v/>
      </c>
    </row>
    <row r="1076" s="199" customFormat="1" ht="18.95" customHeight="1" spans="1:4">
      <c r="A1076" s="204" t="s">
        <v>1758</v>
      </c>
      <c r="B1076" s="205">
        <v>100</v>
      </c>
      <c r="C1076" s="205">
        <v>200</v>
      </c>
      <c r="D1076" s="63">
        <f t="shared" si="16"/>
        <v>1</v>
      </c>
    </row>
    <row r="1077" s="199" customFormat="1" ht="18.95" customHeight="1" spans="1:4">
      <c r="A1077" s="204" t="s">
        <v>1760</v>
      </c>
      <c r="B1077" s="205">
        <v>0</v>
      </c>
      <c r="C1077" s="205">
        <v>0</v>
      </c>
      <c r="D1077" s="63" t="str">
        <f t="shared" si="16"/>
        <v/>
      </c>
    </row>
    <row r="1078" s="199" customFormat="1" ht="18.95" customHeight="1" spans="1:4">
      <c r="A1078" s="204" t="s">
        <v>1762</v>
      </c>
      <c r="B1078" s="205">
        <v>0</v>
      </c>
      <c r="C1078" s="205">
        <v>0</v>
      </c>
      <c r="D1078" s="63" t="str">
        <f t="shared" si="16"/>
        <v/>
      </c>
    </row>
    <row r="1079" s="199" customFormat="1" ht="18.95" customHeight="1" spans="1:4">
      <c r="A1079" s="204" t="s">
        <v>1764</v>
      </c>
      <c r="B1079" s="205">
        <v>0</v>
      </c>
      <c r="C1079" s="205">
        <v>0</v>
      </c>
      <c r="D1079" s="63" t="str">
        <f t="shared" si="16"/>
        <v/>
      </c>
    </row>
    <row r="1080" s="199" customFormat="1" ht="18.95" customHeight="1" spans="1:4">
      <c r="A1080" s="204" t="s">
        <v>1766</v>
      </c>
      <c r="B1080" s="205">
        <v>0</v>
      </c>
      <c r="C1080" s="205">
        <v>0</v>
      </c>
      <c r="D1080" s="63" t="str">
        <f t="shared" si="16"/>
        <v/>
      </c>
    </row>
    <row r="1081" s="199" customFormat="1" ht="18.95" customHeight="1" spans="1:4">
      <c r="A1081" s="204" t="s">
        <v>1768</v>
      </c>
      <c r="B1081" s="205">
        <v>0</v>
      </c>
      <c r="C1081" s="205">
        <v>0</v>
      </c>
      <c r="D1081" s="63" t="str">
        <f t="shared" si="16"/>
        <v/>
      </c>
    </row>
    <row r="1082" s="199" customFormat="1" ht="18.95" customHeight="1" spans="1:4">
      <c r="A1082" s="204" t="s">
        <v>1770</v>
      </c>
      <c r="B1082" s="205">
        <f>SUM(B1083:B1086)</f>
        <v>5428</v>
      </c>
      <c r="C1082" s="205">
        <f>SUM(C1083:C1086)</f>
        <v>5900</v>
      </c>
      <c r="D1082" s="63">
        <f t="shared" si="16"/>
        <v>0.087</v>
      </c>
    </row>
    <row r="1083" s="199" customFormat="1" ht="18.95" customHeight="1" spans="1:4">
      <c r="A1083" s="204" t="s">
        <v>1772</v>
      </c>
      <c r="B1083" s="205">
        <v>2210</v>
      </c>
      <c r="C1083" s="205">
        <v>2400</v>
      </c>
      <c r="D1083" s="63">
        <f t="shared" si="16"/>
        <v>0.086</v>
      </c>
    </row>
    <row r="1084" s="199" customFormat="1" ht="18.95" customHeight="1" spans="1:4">
      <c r="A1084" s="204" t="s">
        <v>1774</v>
      </c>
      <c r="B1084" s="205">
        <v>1800</v>
      </c>
      <c r="C1084" s="205">
        <v>1900</v>
      </c>
      <c r="D1084" s="63">
        <f t="shared" si="16"/>
        <v>0.056</v>
      </c>
    </row>
    <row r="1085" s="199" customFormat="1" ht="18.95" customHeight="1" spans="1:4">
      <c r="A1085" s="204" t="s">
        <v>1776</v>
      </c>
      <c r="B1085" s="205">
        <v>1414</v>
      </c>
      <c r="C1085" s="205">
        <v>1600</v>
      </c>
      <c r="D1085" s="63">
        <f t="shared" si="16"/>
        <v>0.132</v>
      </c>
    </row>
    <row r="1086" s="199" customFormat="1" ht="18.95" customHeight="1" spans="1:4">
      <c r="A1086" s="204" t="s">
        <v>1778</v>
      </c>
      <c r="B1086" s="205">
        <v>4</v>
      </c>
      <c r="C1086" s="205">
        <v>0</v>
      </c>
      <c r="D1086" s="63" t="str">
        <f t="shared" si="16"/>
        <v/>
      </c>
    </row>
    <row r="1087" s="199" customFormat="1" ht="18.95" customHeight="1" spans="1:4">
      <c r="A1087" s="204" t="s">
        <v>1780</v>
      </c>
      <c r="B1087" s="205">
        <f>SUM(B1088:B1093)</f>
        <v>89</v>
      </c>
      <c r="C1087" s="205">
        <f>SUM(C1088:C1093)</f>
        <v>0</v>
      </c>
      <c r="D1087" s="63" t="str">
        <f t="shared" si="16"/>
        <v/>
      </c>
    </row>
    <row r="1088" s="199" customFormat="1" ht="18.95" customHeight="1" spans="1:4">
      <c r="A1088" s="204" t="s">
        <v>1412</v>
      </c>
      <c r="B1088" s="205">
        <v>0</v>
      </c>
      <c r="C1088" s="205">
        <v>0</v>
      </c>
      <c r="D1088" s="63" t="str">
        <f t="shared" si="16"/>
        <v/>
      </c>
    </row>
    <row r="1089" s="199" customFormat="1" ht="18.95" customHeight="1" spans="1:4">
      <c r="A1089" s="204" t="s">
        <v>1413</v>
      </c>
      <c r="B1089" s="205">
        <v>89</v>
      </c>
      <c r="C1089" s="205">
        <v>0</v>
      </c>
      <c r="D1089" s="63" t="str">
        <f t="shared" si="16"/>
        <v/>
      </c>
    </row>
    <row r="1090" s="199" customFormat="1" ht="18.95" customHeight="1" spans="1:4">
      <c r="A1090" s="204" t="s">
        <v>1414</v>
      </c>
      <c r="B1090" s="205">
        <v>0</v>
      </c>
      <c r="C1090" s="205">
        <v>0</v>
      </c>
      <c r="D1090" s="63" t="str">
        <f t="shared" si="16"/>
        <v/>
      </c>
    </row>
    <row r="1091" s="199" customFormat="1" ht="18.95" customHeight="1" spans="1:4">
      <c r="A1091" s="204" t="s">
        <v>1752</v>
      </c>
      <c r="B1091" s="205">
        <v>0</v>
      </c>
      <c r="C1091" s="205">
        <v>0</v>
      </c>
      <c r="D1091" s="63" t="str">
        <f t="shared" si="16"/>
        <v/>
      </c>
    </row>
    <row r="1092" s="199" customFormat="1" ht="18.95" customHeight="1" spans="1:4">
      <c r="A1092" s="204" t="s">
        <v>1782</v>
      </c>
      <c r="B1092" s="205">
        <v>0</v>
      </c>
      <c r="C1092" s="205">
        <v>0</v>
      </c>
      <c r="D1092" s="63" t="str">
        <f t="shared" si="16"/>
        <v/>
      </c>
    </row>
    <row r="1093" s="199" customFormat="1" ht="18.95" customHeight="1" spans="1:4">
      <c r="A1093" s="204" t="s">
        <v>1784</v>
      </c>
      <c r="B1093" s="205">
        <v>0</v>
      </c>
      <c r="C1093" s="205">
        <v>0</v>
      </c>
      <c r="D1093" s="63" t="str">
        <f t="shared" si="16"/>
        <v/>
      </c>
    </row>
    <row r="1094" s="199" customFormat="1" ht="18.95" customHeight="1" spans="1:4">
      <c r="A1094" s="204" t="s">
        <v>1786</v>
      </c>
      <c r="B1094" s="205">
        <f>SUM(B1095:B1098)</f>
        <v>15170</v>
      </c>
      <c r="C1094" s="205">
        <f>SUM(C1095:C1098)</f>
        <v>127826</v>
      </c>
      <c r="D1094" s="63">
        <f t="shared" si="16"/>
        <v>7.426</v>
      </c>
    </row>
    <row r="1095" s="199" customFormat="1" ht="18.95" customHeight="1" spans="1:4">
      <c r="A1095" s="204" t="s">
        <v>1788</v>
      </c>
      <c r="B1095" s="205">
        <v>5</v>
      </c>
      <c r="C1095" s="205">
        <v>5051</v>
      </c>
      <c r="D1095" s="63">
        <f t="shared" si="16"/>
        <v>1009.2</v>
      </c>
    </row>
    <row r="1096" s="199" customFormat="1" ht="18.95" customHeight="1" spans="1:4">
      <c r="A1096" s="204" t="s">
        <v>1790</v>
      </c>
      <c r="B1096" s="205">
        <v>15165</v>
      </c>
      <c r="C1096" s="205">
        <v>122775</v>
      </c>
      <c r="D1096" s="63">
        <f t="shared" si="16"/>
        <v>7.096</v>
      </c>
    </row>
    <row r="1097" s="199" customFormat="1" ht="18.95" customHeight="1" spans="1:4">
      <c r="A1097" s="204" t="s">
        <v>1792</v>
      </c>
      <c r="B1097" s="205">
        <v>0</v>
      </c>
      <c r="C1097" s="205"/>
      <c r="D1097" s="63" t="str">
        <f t="shared" si="16"/>
        <v/>
      </c>
    </row>
    <row r="1098" s="199" customFormat="1" ht="18.95" customHeight="1" spans="1:4">
      <c r="A1098" s="204" t="s">
        <v>1794</v>
      </c>
      <c r="B1098" s="205">
        <v>0</v>
      </c>
      <c r="C1098" s="205">
        <v>0</v>
      </c>
      <c r="D1098" s="63" t="str">
        <f t="shared" si="16"/>
        <v/>
      </c>
    </row>
    <row r="1099" s="199" customFormat="1" ht="18.95" customHeight="1" spans="1:4">
      <c r="A1099" s="204" t="s">
        <v>1796</v>
      </c>
      <c r="B1099" s="205">
        <f>SUM(B1100:B1101)</f>
        <v>344</v>
      </c>
      <c r="C1099" s="205">
        <f>SUM(C1100:C1101)</f>
        <v>382</v>
      </c>
      <c r="D1099" s="63">
        <f t="shared" si="16"/>
        <v>0.11</v>
      </c>
    </row>
    <row r="1100" s="199" customFormat="1" ht="18.95" customHeight="1" spans="1:4">
      <c r="A1100" s="204" t="s">
        <v>1798</v>
      </c>
      <c r="B1100" s="205">
        <v>339</v>
      </c>
      <c r="C1100" s="205">
        <v>382</v>
      </c>
      <c r="D1100" s="63">
        <f t="shared" si="16"/>
        <v>0.127</v>
      </c>
    </row>
    <row r="1101" s="199" customFormat="1" ht="18.95" customHeight="1" spans="1:4">
      <c r="A1101" s="204" t="s">
        <v>1799</v>
      </c>
      <c r="B1101" s="205">
        <v>5</v>
      </c>
      <c r="C1101" s="205">
        <v>0</v>
      </c>
      <c r="D1101" s="63" t="str">
        <f t="shared" si="16"/>
        <v/>
      </c>
    </row>
    <row r="1102" s="215" customFormat="1" ht="18.95" customHeight="1" spans="1:4">
      <c r="A1102" s="202" t="s">
        <v>1802</v>
      </c>
      <c r="B1102" s="203" t="e">
        <f>SUMIFS(B$1103:B$1177,#REF!,"&lt;&gt;")</f>
        <v>#REF!</v>
      </c>
      <c r="C1102" s="203" t="e">
        <f>SUMIFS(C$1103:C$1177,#REF!,"&lt;&gt;")</f>
        <v>#REF!</v>
      </c>
      <c r="D1102" s="140" t="e">
        <f t="shared" si="16"/>
        <v>#REF!</v>
      </c>
    </row>
    <row r="1103" s="199" customFormat="1" ht="18.95" customHeight="1" spans="1:4">
      <c r="A1103" s="204" t="s">
        <v>1804</v>
      </c>
      <c r="B1103" s="205">
        <f>SUM(B1104:B1112)</f>
        <v>101</v>
      </c>
      <c r="C1103" s="205">
        <f>SUM(C1104:C1112)</f>
        <v>0</v>
      </c>
      <c r="D1103" s="63" t="str">
        <f t="shared" si="16"/>
        <v/>
      </c>
    </row>
    <row r="1104" s="199" customFormat="1" ht="18.95" customHeight="1" spans="1:4">
      <c r="A1104" s="204" t="s">
        <v>1412</v>
      </c>
      <c r="B1104" s="205">
        <v>0</v>
      </c>
      <c r="C1104" s="205">
        <v>0</v>
      </c>
      <c r="D1104" s="63" t="str">
        <f t="shared" si="16"/>
        <v/>
      </c>
    </row>
    <row r="1105" s="199" customFormat="1" ht="18.95" customHeight="1" spans="1:4">
      <c r="A1105" s="204" t="s">
        <v>1413</v>
      </c>
      <c r="B1105" s="205">
        <v>1</v>
      </c>
      <c r="C1105" s="205">
        <v>0</v>
      </c>
      <c r="D1105" s="63" t="str">
        <f t="shared" si="16"/>
        <v/>
      </c>
    </row>
    <row r="1106" s="199" customFormat="1" ht="18.95" customHeight="1" spans="1:4">
      <c r="A1106" s="204" t="s">
        <v>1414</v>
      </c>
      <c r="B1106" s="205">
        <v>0</v>
      </c>
      <c r="C1106" s="205">
        <v>0</v>
      </c>
      <c r="D1106" s="63" t="str">
        <f t="shared" si="16"/>
        <v/>
      </c>
    </row>
    <row r="1107" s="199" customFormat="1" ht="18.95" customHeight="1" spans="1:4">
      <c r="A1107" s="204" t="s">
        <v>1806</v>
      </c>
      <c r="B1107" s="205">
        <v>100</v>
      </c>
      <c r="C1107" s="205">
        <v>0</v>
      </c>
      <c r="D1107" s="63" t="str">
        <f t="shared" si="16"/>
        <v/>
      </c>
    </row>
    <row r="1108" s="199" customFormat="1" ht="18.95" customHeight="1" spans="1:4">
      <c r="A1108" s="204" t="s">
        <v>1808</v>
      </c>
      <c r="B1108" s="205">
        <v>0</v>
      </c>
      <c r="C1108" s="205">
        <v>0</v>
      </c>
      <c r="D1108" s="63" t="str">
        <f t="shared" si="16"/>
        <v/>
      </c>
    </row>
    <row r="1109" s="199" customFormat="1" ht="18.95" customHeight="1" spans="1:4">
      <c r="A1109" s="204" t="s">
        <v>1810</v>
      </c>
      <c r="B1109" s="205">
        <v>0</v>
      </c>
      <c r="C1109" s="205">
        <v>0</v>
      </c>
      <c r="D1109" s="63" t="str">
        <f t="shared" si="16"/>
        <v/>
      </c>
    </row>
    <row r="1110" s="199" customFormat="1" ht="18.95" customHeight="1" spans="1:4">
      <c r="A1110" s="204" t="s">
        <v>1812</v>
      </c>
      <c r="B1110" s="205">
        <v>0</v>
      </c>
      <c r="C1110" s="205">
        <v>0</v>
      </c>
      <c r="D1110" s="63" t="str">
        <f t="shared" si="16"/>
        <v/>
      </c>
    </row>
    <row r="1111" s="199" customFormat="1" ht="18.95" customHeight="1" spans="1:4">
      <c r="A1111" s="204" t="s">
        <v>1814</v>
      </c>
      <c r="B1111" s="205">
        <v>0</v>
      </c>
      <c r="C1111" s="205">
        <v>0</v>
      </c>
      <c r="D1111" s="63" t="str">
        <f t="shared" si="16"/>
        <v/>
      </c>
    </row>
    <row r="1112" s="199" customFormat="1" ht="18.95" customHeight="1" spans="1:4">
      <c r="A1112" s="204" t="s">
        <v>1816</v>
      </c>
      <c r="B1112" s="205">
        <v>0</v>
      </c>
      <c r="C1112" s="205">
        <v>0</v>
      </c>
      <c r="D1112" s="63" t="str">
        <f t="shared" si="16"/>
        <v/>
      </c>
    </row>
    <row r="1113" s="199" customFormat="1" ht="18.95" customHeight="1" spans="1:4">
      <c r="A1113" s="204" t="s">
        <v>1818</v>
      </c>
      <c r="B1113" s="205">
        <f>SUM(B1114:B1128)</f>
        <v>0</v>
      </c>
      <c r="C1113" s="205">
        <f>SUM(C1114:C1128)</f>
        <v>0</v>
      </c>
      <c r="D1113" s="63" t="str">
        <f t="shared" si="16"/>
        <v/>
      </c>
    </row>
    <row r="1114" s="199" customFormat="1" ht="18.95" customHeight="1" spans="1:4">
      <c r="A1114" s="204" t="s">
        <v>1412</v>
      </c>
      <c r="B1114" s="205">
        <v>0</v>
      </c>
      <c r="C1114" s="205">
        <v>0</v>
      </c>
      <c r="D1114" s="63" t="str">
        <f t="shared" si="16"/>
        <v/>
      </c>
    </row>
    <row r="1115" s="199" customFormat="1" ht="18.95" customHeight="1" spans="1:4">
      <c r="A1115" s="204" t="s">
        <v>1413</v>
      </c>
      <c r="B1115" s="205">
        <v>0</v>
      </c>
      <c r="C1115" s="205">
        <v>0</v>
      </c>
      <c r="D1115" s="63" t="str">
        <f t="shared" si="16"/>
        <v/>
      </c>
    </row>
    <row r="1116" s="199" customFormat="1" ht="18.95" customHeight="1" spans="1:4">
      <c r="A1116" s="204" t="s">
        <v>1414</v>
      </c>
      <c r="B1116" s="205">
        <v>0</v>
      </c>
      <c r="C1116" s="205">
        <v>0</v>
      </c>
      <c r="D1116" s="63" t="str">
        <f t="shared" si="16"/>
        <v/>
      </c>
    </row>
    <row r="1117" s="199" customFormat="1" ht="18.95" customHeight="1" spans="1:4">
      <c r="A1117" s="204" t="s">
        <v>1820</v>
      </c>
      <c r="B1117" s="205">
        <v>0</v>
      </c>
      <c r="C1117" s="205">
        <v>0</v>
      </c>
      <c r="D1117" s="63" t="str">
        <f t="shared" si="16"/>
        <v/>
      </c>
    </row>
    <row r="1118" s="199" customFormat="1" ht="18.95" customHeight="1" spans="1:4">
      <c r="A1118" s="204" t="s">
        <v>1822</v>
      </c>
      <c r="B1118" s="205">
        <v>0</v>
      </c>
      <c r="C1118" s="205">
        <v>0</v>
      </c>
      <c r="D1118" s="63" t="str">
        <f t="shared" si="16"/>
        <v/>
      </c>
    </row>
    <row r="1119" s="199" customFormat="1" ht="18.95" customHeight="1" spans="1:4">
      <c r="A1119" s="204" t="s">
        <v>1824</v>
      </c>
      <c r="B1119" s="205">
        <v>0</v>
      </c>
      <c r="C1119" s="205">
        <v>0</v>
      </c>
      <c r="D1119" s="63" t="str">
        <f t="shared" si="16"/>
        <v/>
      </c>
    </row>
    <row r="1120" s="199" customFormat="1" ht="18.95" customHeight="1" spans="1:4">
      <c r="A1120" s="204" t="s">
        <v>1826</v>
      </c>
      <c r="B1120" s="205">
        <v>0</v>
      </c>
      <c r="C1120" s="205">
        <v>0</v>
      </c>
      <c r="D1120" s="63" t="str">
        <f t="shared" ref="D1120:D1185" si="17">IF(OR(VALUE(C1120)=0,ISERROR(C1120/B1120-1)),"",ROUND(C1120/B1120-1,3))</f>
        <v/>
      </c>
    </row>
    <row r="1121" s="199" customFormat="1" ht="18.95" customHeight="1" spans="1:4">
      <c r="A1121" s="204" t="s">
        <v>1828</v>
      </c>
      <c r="B1121" s="205">
        <v>0</v>
      </c>
      <c r="C1121" s="205">
        <v>0</v>
      </c>
      <c r="D1121" s="63" t="str">
        <f t="shared" si="17"/>
        <v/>
      </c>
    </row>
    <row r="1122" s="199" customFormat="1" ht="18.95" customHeight="1" spans="1:4">
      <c r="A1122" s="204" t="s">
        <v>1830</v>
      </c>
      <c r="B1122" s="205">
        <v>0</v>
      </c>
      <c r="C1122" s="205">
        <v>0</v>
      </c>
      <c r="D1122" s="63" t="str">
        <f t="shared" si="17"/>
        <v/>
      </c>
    </row>
    <row r="1123" s="199" customFormat="1" ht="18.95" customHeight="1" spans="1:4">
      <c r="A1123" s="204" t="s">
        <v>1832</v>
      </c>
      <c r="B1123" s="205">
        <v>0</v>
      </c>
      <c r="C1123" s="205">
        <v>0</v>
      </c>
      <c r="D1123" s="63" t="str">
        <f t="shared" si="17"/>
        <v/>
      </c>
    </row>
    <row r="1124" s="199" customFormat="1" ht="18.95" customHeight="1" spans="1:4">
      <c r="A1124" s="204" t="s">
        <v>1834</v>
      </c>
      <c r="B1124" s="205">
        <v>0</v>
      </c>
      <c r="C1124" s="205">
        <v>0</v>
      </c>
      <c r="D1124" s="63" t="str">
        <f t="shared" si="17"/>
        <v/>
      </c>
    </row>
    <row r="1125" s="199" customFormat="1" ht="18.95" customHeight="1" spans="1:4">
      <c r="A1125" s="204" t="s">
        <v>1836</v>
      </c>
      <c r="B1125" s="205">
        <v>0</v>
      </c>
      <c r="C1125" s="205">
        <v>0</v>
      </c>
      <c r="D1125" s="63" t="str">
        <f t="shared" si="17"/>
        <v/>
      </c>
    </row>
    <row r="1126" s="199" customFormat="1" ht="18.95" customHeight="1" spans="1:4">
      <c r="A1126" s="204" t="s">
        <v>1838</v>
      </c>
      <c r="B1126" s="205">
        <v>0</v>
      </c>
      <c r="C1126" s="205">
        <v>0</v>
      </c>
      <c r="D1126" s="63" t="str">
        <f t="shared" si="17"/>
        <v/>
      </c>
    </row>
    <row r="1127" s="199" customFormat="1" ht="18.95" customHeight="1" spans="1:4">
      <c r="A1127" s="204" t="s">
        <v>1840</v>
      </c>
      <c r="B1127" s="205">
        <v>0</v>
      </c>
      <c r="C1127" s="205">
        <v>0</v>
      </c>
      <c r="D1127" s="63" t="str">
        <f t="shared" si="17"/>
        <v/>
      </c>
    </row>
    <row r="1128" s="199" customFormat="1" ht="18.95" customHeight="1" spans="1:4">
      <c r="A1128" s="204" t="s">
        <v>1842</v>
      </c>
      <c r="B1128" s="205">
        <v>0</v>
      </c>
      <c r="C1128" s="205"/>
      <c r="D1128" s="63" t="str">
        <f t="shared" si="17"/>
        <v/>
      </c>
    </row>
    <row r="1129" s="199" customFormat="1" ht="18.95" customHeight="1" spans="1:4">
      <c r="A1129" s="204" t="s">
        <v>1844</v>
      </c>
      <c r="B1129" s="205">
        <f>SUM(B1130:B1133)</f>
        <v>284</v>
      </c>
      <c r="C1129" s="205">
        <f>SUM(C1130:C1133)</f>
        <v>320</v>
      </c>
      <c r="D1129" s="63">
        <f t="shared" si="17"/>
        <v>0.127</v>
      </c>
    </row>
    <row r="1130" s="199" customFormat="1" ht="18.95" customHeight="1" spans="1:4">
      <c r="A1130" s="204" t="s">
        <v>1412</v>
      </c>
      <c r="B1130" s="205">
        <v>0</v>
      </c>
      <c r="C1130" s="205">
        <v>0</v>
      </c>
      <c r="D1130" s="63" t="str">
        <f t="shared" si="17"/>
        <v/>
      </c>
    </row>
    <row r="1131" s="199" customFormat="1" ht="18.95" customHeight="1" spans="1:4">
      <c r="A1131" s="204" t="s">
        <v>1413</v>
      </c>
      <c r="B1131" s="205">
        <v>0</v>
      </c>
      <c r="C1131" s="205">
        <v>0</v>
      </c>
      <c r="D1131" s="63" t="str">
        <f t="shared" si="17"/>
        <v/>
      </c>
    </row>
    <row r="1132" s="199" customFormat="1" ht="18.95" customHeight="1" spans="1:4">
      <c r="A1132" s="204" t="s">
        <v>1414</v>
      </c>
      <c r="B1132" s="205">
        <v>0</v>
      </c>
      <c r="C1132" s="205">
        <v>0</v>
      </c>
      <c r="D1132" s="63" t="str">
        <f t="shared" si="17"/>
        <v/>
      </c>
    </row>
    <row r="1133" s="199" customFormat="1" ht="18.95" customHeight="1" spans="1:4">
      <c r="A1133" s="204" t="s">
        <v>1846</v>
      </c>
      <c r="B1133" s="205">
        <v>284</v>
      </c>
      <c r="C1133" s="205">
        <v>320</v>
      </c>
      <c r="D1133" s="63">
        <f t="shared" si="17"/>
        <v>0.127</v>
      </c>
    </row>
    <row r="1134" s="199" customFormat="1" ht="18.95" customHeight="1" spans="1:4">
      <c r="A1134" s="204" t="s">
        <v>1848</v>
      </c>
      <c r="B1134" s="205">
        <f>SUM(B1135:B1147)</f>
        <v>11503</v>
      </c>
      <c r="C1134" s="205">
        <f>SUM(C1135:C1147)</f>
        <v>22850</v>
      </c>
      <c r="D1134" s="63">
        <f t="shared" si="17"/>
        <v>0.986</v>
      </c>
    </row>
    <row r="1135" s="199" customFormat="1" ht="18.95" customHeight="1" spans="1:4">
      <c r="A1135" s="204" t="s">
        <v>1412</v>
      </c>
      <c r="B1135" s="205">
        <v>2660</v>
      </c>
      <c r="C1135" s="205">
        <v>2740</v>
      </c>
      <c r="D1135" s="63">
        <f t="shared" si="17"/>
        <v>0.03</v>
      </c>
    </row>
    <row r="1136" s="199" customFormat="1" ht="18.95" customHeight="1" spans="1:4">
      <c r="A1136" s="204" t="s">
        <v>1413</v>
      </c>
      <c r="B1136" s="205">
        <v>1940</v>
      </c>
      <c r="C1136" s="205">
        <v>2100</v>
      </c>
      <c r="D1136" s="63">
        <f t="shared" si="17"/>
        <v>0.082</v>
      </c>
    </row>
    <row r="1137" s="199" customFormat="1" ht="18.95" customHeight="1" spans="1:4">
      <c r="A1137" s="204" t="s">
        <v>1414</v>
      </c>
      <c r="B1137" s="205">
        <v>0</v>
      </c>
      <c r="C1137" s="205">
        <v>0</v>
      </c>
      <c r="D1137" s="63" t="str">
        <f t="shared" si="17"/>
        <v/>
      </c>
    </row>
    <row r="1138" s="199" customFormat="1" ht="18.95" customHeight="1" spans="1:4">
      <c r="A1138" s="204" t="s">
        <v>1850</v>
      </c>
      <c r="B1138" s="205">
        <v>0</v>
      </c>
      <c r="C1138" s="205">
        <v>0</v>
      </c>
      <c r="D1138" s="63" t="str">
        <f t="shared" si="17"/>
        <v/>
      </c>
    </row>
    <row r="1139" s="199" customFormat="1" ht="18.95" customHeight="1" spans="1:4">
      <c r="A1139" s="204" t="s">
        <v>1852</v>
      </c>
      <c r="B1139" s="205">
        <v>0</v>
      </c>
      <c r="C1139" s="205">
        <v>0</v>
      </c>
      <c r="D1139" s="63" t="str">
        <f t="shared" si="17"/>
        <v/>
      </c>
    </row>
    <row r="1140" s="199" customFormat="1" ht="18.95" customHeight="1" spans="1:4">
      <c r="A1140" s="204" t="s">
        <v>1854</v>
      </c>
      <c r="B1140" s="205">
        <v>0</v>
      </c>
      <c r="C1140" s="205">
        <v>0</v>
      </c>
      <c r="D1140" s="63" t="str">
        <f t="shared" si="17"/>
        <v/>
      </c>
    </row>
    <row r="1141" s="199" customFormat="1" ht="18.95" customHeight="1" spans="1:4">
      <c r="A1141" s="204" t="s">
        <v>1856</v>
      </c>
      <c r="B1141" s="205">
        <v>465</v>
      </c>
      <c r="C1141" s="205">
        <v>510</v>
      </c>
      <c r="D1141" s="63">
        <f t="shared" si="17"/>
        <v>0.097</v>
      </c>
    </row>
    <row r="1142" s="199" customFormat="1" ht="18.95" customHeight="1" spans="1:4">
      <c r="A1142" s="204" t="s">
        <v>1858</v>
      </c>
      <c r="B1142" s="205">
        <v>0</v>
      </c>
      <c r="C1142" s="205">
        <v>0</v>
      </c>
      <c r="D1142" s="63" t="str">
        <f t="shared" si="17"/>
        <v/>
      </c>
    </row>
    <row r="1143" s="199" customFormat="1" ht="18.95" customHeight="1" spans="1:4">
      <c r="A1143" s="204" t="s">
        <v>1860</v>
      </c>
      <c r="B1143" s="205">
        <v>6438</v>
      </c>
      <c r="C1143" s="205">
        <v>17500</v>
      </c>
      <c r="D1143" s="63">
        <f t="shared" si="17"/>
        <v>1.718</v>
      </c>
    </row>
    <row r="1144" s="199" customFormat="1" ht="18.95" customHeight="1" spans="1:4">
      <c r="A1144" s="204" t="s">
        <v>1862</v>
      </c>
      <c r="B1144" s="205">
        <v>0</v>
      </c>
      <c r="C1144" s="205">
        <v>0</v>
      </c>
      <c r="D1144" s="63" t="str">
        <f t="shared" si="17"/>
        <v/>
      </c>
    </row>
    <row r="1145" s="199" customFormat="1" ht="18.95" customHeight="1" spans="1:4">
      <c r="A1145" s="204" t="s">
        <v>1752</v>
      </c>
      <c r="B1145" s="205">
        <v>0</v>
      </c>
      <c r="C1145" s="205">
        <v>0</v>
      </c>
      <c r="D1145" s="63" t="str">
        <f t="shared" si="17"/>
        <v/>
      </c>
    </row>
    <row r="1146" s="199" customFormat="1" ht="18.95" customHeight="1" spans="1:4">
      <c r="A1146" s="204" t="s">
        <v>1864</v>
      </c>
      <c r="B1146" s="205">
        <v>0</v>
      </c>
      <c r="C1146" s="205">
        <v>0</v>
      </c>
      <c r="D1146" s="63" t="str">
        <f t="shared" si="17"/>
        <v/>
      </c>
    </row>
    <row r="1147" s="199" customFormat="1" ht="18.95" customHeight="1" spans="1:4">
      <c r="A1147" s="204" t="s">
        <v>1866</v>
      </c>
      <c r="B1147" s="205">
        <v>0</v>
      </c>
      <c r="C1147" s="205"/>
      <c r="D1147" s="63" t="str">
        <f t="shared" si="17"/>
        <v/>
      </c>
    </row>
    <row r="1148" s="199" customFormat="1" ht="18.95" customHeight="1" spans="1:4">
      <c r="A1148" s="204" t="s">
        <v>1868</v>
      </c>
      <c r="B1148" s="205">
        <f>SUM(B1149:B1156)</f>
        <v>3069</v>
      </c>
      <c r="C1148" s="205">
        <f>SUM(C1149:C1156)</f>
        <v>0</v>
      </c>
      <c r="D1148" s="63" t="str">
        <f t="shared" si="17"/>
        <v/>
      </c>
    </row>
    <row r="1149" s="199" customFormat="1" ht="18.95" customHeight="1" spans="1:4">
      <c r="A1149" s="204" t="s">
        <v>1412</v>
      </c>
      <c r="B1149" s="205">
        <v>2537</v>
      </c>
      <c r="C1149" s="205"/>
      <c r="D1149" s="63" t="str">
        <f t="shared" si="17"/>
        <v/>
      </c>
    </row>
    <row r="1150" s="199" customFormat="1" ht="18.95" customHeight="1" spans="1:4">
      <c r="A1150" s="204" t="s">
        <v>1413</v>
      </c>
      <c r="B1150" s="205">
        <v>168</v>
      </c>
      <c r="C1150" s="205"/>
      <c r="D1150" s="63" t="str">
        <f t="shared" si="17"/>
        <v/>
      </c>
    </row>
    <row r="1151" s="199" customFormat="1" ht="18.95" customHeight="1" spans="1:4">
      <c r="A1151" s="204" t="s">
        <v>1414</v>
      </c>
      <c r="B1151" s="205">
        <v>0</v>
      </c>
      <c r="C1151" s="205"/>
      <c r="D1151" s="63" t="str">
        <f t="shared" si="17"/>
        <v/>
      </c>
    </row>
    <row r="1152" s="199" customFormat="1" ht="18.95" customHeight="1" spans="1:4">
      <c r="A1152" s="206" t="s">
        <v>1870</v>
      </c>
      <c r="B1152" s="205">
        <v>0</v>
      </c>
      <c r="C1152" s="205"/>
      <c r="D1152" s="63" t="str">
        <f t="shared" si="17"/>
        <v/>
      </c>
    </row>
    <row r="1153" s="199" customFormat="1" ht="18.95" customHeight="1" spans="1:4">
      <c r="A1153" s="204" t="s">
        <v>1872</v>
      </c>
      <c r="B1153" s="205">
        <v>325</v>
      </c>
      <c r="C1153" s="205"/>
      <c r="D1153" s="63" t="str">
        <f t="shared" si="17"/>
        <v/>
      </c>
    </row>
    <row r="1154" s="199" customFormat="1" ht="18.95" customHeight="1" spans="1:4">
      <c r="A1154" s="204" t="s">
        <v>1874</v>
      </c>
      <c r="B1154" s="205">
        <v>9</v>
      </c>
      <c r="C1154" s="205"/>
      <c r="D1154" s="63" t="str">
        <f t="shared" si="17"/>
        <v/>
      </c>
    </row>
    <row r="1155" s="199" customFormat="1" ht="18.95" customHeight="1" spans="1:4">
      <c r="A1155" s="204" t="s">
        <v>1876</v>
      </c>
      <c r="B1155" s="205">
        <v>30</v>
      </c>
      <c r="C1155" s="205"/>
      <c r="D1155" s="63" t="str">
        <f t="shared" si="17"/>
        <v/>
      </c>
    </row>
    <row r="1156" s="199" customFormat="1" ht="18.95" customHeight="1" spans="1:4">
      <c r="A1156" s="204" t="s">
        <v>1878</v>
      </c>
      <c r="B1156" s="205">
        <v>0</v>
      </c>
      <c r="C1156" s="205"/>
      <c r="D1156" s="63" t="str">
        <f t="shared" si="17"/>
        <v/>
      </c>
    </row>
    <row r="1157" s="199" customFormat="1" ht="18.95" customHeight="1" spans="1:4">
      <c r="A1157" s="204" t="s">
        <v>1880</v>
      </c>
      <c r="B1157" s="205">
        <f>SUM(B1158:B1163)</f>
        <v>340</v>
      </c>
      <c r="C1157" s="205">
        <f>SUM(C1158:C1163)</f>
        <v>350</v>
      </c>
      <c r="D1157" s="63">
        <f t="shared" si="17"/>
        <v>0.029</v>
      </c>
    </row>
    <row r="1158" s="199" customFormat="1" ht="18.95" customHeight="1" spans="1:4">
      <c r="A1158" s="204" t="s">
        <v>1412</v>
      </c>
      <c r="B1158" s="205">
        <v>311</v>
      </c>
      <c r="C1158" s="205">
        <v>320</v>
      </c>
      <c r="D1158" s="63">
        <f t="shared" si="17"/>
        <v>0.029</v>
      </c>
    </row>
    <row r="1159" s="199" customFormat="1" ht="18.95" customHeight="1" spans="1:4">
      <c r="A1159" s="204" t="s">
        <v>1413</v>
      </c>
      <c r="B1159" s="205">
        <v>29</v>
      </c>
      <c r="C1159" s="205">
        <v>30</v>
      </c>
      <c r="D1159" s="63">
        <f t="shared" si="17"/>
        <v>0.034</v>
      </c>
    </row>
    <row r="1160" s="199" customFormat="1" ht="18.95" customHeight="1" spans="1:4">
      <c r="A1160" s="204" t="s">
        <v>1414</v>
      </c>
      <c r="B1160" s="205">
        <v>0</v>
      </c>
      <c r="C1160" s="205">
        <v>0</v>
      </c>
      <c r="D1160" s="63" t="str">
        <f t="shared" si="17"/>
        <v/>
      </c>
    </row>
    <row r="1161" s="199" customFormat="1" ht="18.95" customHeight="1" spans="1:4">
      <c r="A1161" s="204" t="s">
        <v>1882</v>
      </c>
      <c r="B1161" s="205">
        <v>0</v>
      </c>
      <c r="C1161" s="205">
        <v>0</v>
      </c>
      <c r="D1161" s="63" t="str">
        <f t="shared" si="17"/>
        <v/>
      </c>
    </row>
    <row r="1162" s="199" customFormat="1" ht="18.95" customHeight="1" spans="1:4">
      <c r="A1162" s="206" t="s">
        <v>2617</v>
      </c>
      <c r="B1162" s="205">
        <v>0</v>
      </c>
      <c r="C1162" s="205"/>
      <c r="D1162" s="63"/>
    </row>
    <row r="1163" s="199" customFormat="1" ht="18.95" customHeight="1" spans="1:4">
      <c r="A1163" s="204" t="s">
        <v>1884</v>
      </c>
      <c r="B1163" s="205">
        <v>0</v>
      </c>
      <c r="C1163" s="205">
        <v>0</v>
      </c>
      <c r="D1163" s="63" t="str">
        <f t="shared" si="17"/>
        <v/>
      </c>
    </row>
    <row r="1164" s="199" customFormat="1" ht="18.95" customHeight="1" spans="1:4">
      <c r="A1164" s="204" t="s">
        <v>1886</v>
      </c>
      <c r="B1164" s="205">
        <f>SUM(B1165:B1170)</f>
        <v>826</v>
      </c>
      <c r="C1164" s="205">
        <f>SUM(C1165:C1170)</f>
        <v>10871</v>
      </c>
      <c r="D1164" s="63">
        <f t="shared" si="17"/>
        <v>12.161</v>
      </c>
    </row>
    <row r="1165" s="199" customFormat="1" ht="18.95" customHeight="1" spans="1:4">
      <c r="A1165" s="204" t="s">
        <v>1412</v>
      </c>
      <c r="B1165" s="205">
        <v>341</v>
      </c>
      <c r="C1165" s="205">
        <v>351</v>
      </c>
      <c r="D1165" s="63">
        <f t="shared" si="17"/>
        <v>0.029</v>
      </c>
    </row>
    <row r="1166" s="199" customFormat="1" ht="18.95" customHeight="1" spans="1:4">
      <c r="A1166" s="204" t="s">
        <v>1413</v>
      </c>
      <c r="B1166" s="205">
        <v>1</v>
      </c>
      <c r="C1166" s="205">
        <v>0</v>
      </c>
      <c r="D1166" s="63" t="str">
        <f t="shared" si="17"/>
        <v/>
      </c>
    </row>
    <row r="1167" s="199" customFormat="1" ht="18.95" customHeight="1" spans="1:4">
      <c r="A1167" s="204" t="s">
        <v>1414</v>
      </c>
      <c r="B1167" s="205">
        <v>0</v>
      </c>
      <c r="C1167" s="205">
        <v>0</v>
      </c>
      <c r="D1167" s="63" t="str">
        <f t="shared" si="17"/>
        <v/>
      </c>
    </row>
    <row r="1168" s="199" customFormat="1" ht="18.95" customHeight="1" spans="1:4">
      <c r="A1168" s="204" t="s">
        <v>1888</v>
      </c>
      <c r="B1168" s="205">
        <v>3</v>
      </c>
      <c r="C1168" s="205"/>
      <c r="D1168" s="63" t="str">
        <f t="shared" si="17"/>
        <v/>
      </c>
    </row>
    <row r="1169" s="199" customFormat="1" ht="18.95" customHeight="1" spans="1:4">
      <c r="A1169" s="204" t="s">
        <v>1890</v>
      </c>
      <c r="B1169" s="205">
        <v>278</v>
      </c>
      <c r="C1169" s="205">
        <v>10300</v>
      </c>
      <c r="D1169" s="63">
        <f t="shared" si="17"/>
        <v>36.05</v>
      </c>
    </row>
    <row r="1170" s="199" customFormat="1" ht="18.95" customHeight="1" spans="1:4">
      <c r="A1170" s="204" t="s">
        <v>1892</v>
      </c>
      <c r="B1170" s="205">
        <v>203</v>
      </c>
      <c r="C1170" s="205">
        <v>220</v>
      </c>
      <c r="D1170" s="63">
        <f t="shared" si="17"/>
        <v>0.084</v>
      </c>
    </row>
    <row r="1171" s="199" customFormat="1" ht="18.95" customHeight="1" spans="1:4">
      <c r="A1171" s="204" t="s">
        <v>1894</v>
      </c>
      <c r="B1171" s="205">
        <f>SUM(B1172:B1177)</f>
        <v>14867</v>
      </c>
      <c r="C1171" s="205">
        <f>SUM(C1172:C1177)</f>
        <v>7000</v>
      </c>
      <c r="D1171" s="63">
        <f t="shared" si="17"/>
        <v>-0.529</v>
      </c>
    </row>
    <row r="1172" s="199" customFormat="1" ht="18.95" customHeight="1" spans="1:4">
      <c r="A1172" s="204" t="s">
        <v>1896</v>
      </c>
      <c r="B1172" s="205">
        <v>0</v>
      </c>
      <c r="C1172" s="205">
        <v>0</v>
      </c>
      <c r="D1172" s="63" t="str">
        <f t="shared" si="17"/>
        <v/>
      </c>
    </row>
    <row r="1173" s="199" customFormat="1" ht="18.95" customHeight="1" spans="1:4">
      <c r="A1173" s="204" t="s">
        <v>1898</v>
      </c>
      <c r="B1173" s="205"/>
      <c r="C1173" s="205"/>
      <c r="D1173" s="63" t="str">
        <f t="shared" si="17"/>
        <v/>
      </c>
    </row>
    <row r="1174" s="199" customFormat="1" ht="18.95" customHeight="1" spans="1:4">
      <c r="A1174" s="204" t="s">
        <v>1900</v>
      </c>
      <c r="B1174" s="205">
        <v>0</v>
      </c>
      <c r="C1174" s="205">
        <v>0</v>
      </c>
      <c r="D1174" s="63" t="str">
        <f t="shared" si="17"/>
        <v/>
      </c>
    </row>
    <row r="1175" s="199" customFormat="1" ht="18.95" customHeight="1" spans="1:4">
      <c r="A1175" s="204" t="s">
        <v>1902</v>
      </c>
      <c r="B1175" s="205">
        <v>4867</v>
      </c>
      <c r="C1175" s="205">
        <v>2000</v>
      </c>
      <c r="D1175" s="63">
        <f t="shared" si="17"/>
        <v>-0.589</v>
      </c>
    </row>
    <row r="1176" s="199" customFormat="1" ht="18.95" customHeight="1" spans="1:4">
      <c r="A1176" s="204" t="s">
        <v>1904</v>
      </c>
      <c r="B1176" s="205">
        <v>0</v>
      </c>
      <c r="C1176" s="205">
        <v>0</v>
      </c>
      <c r="D1176" s="63" t="str">
        <f t="shared" si="17"/>
        <v/>
      </c>
    </row>
    <row r="1177" s="199" customFormat="1" ht="18.95" customHeight="1" spans="1:4">
      <c r="A1177" s="204" t="s">
        <v>1905</v>
      </c>
      <c r="B1177" s="205">
        <v>10000</v>
      </c>
      <c r="C1177" s="205">
        <v>5000</v>
      </c>
      <c r="D1177" s="63">
        <f t="shared" si="17"/>
        <v>-0.5</v>
      </c>
    </row>
    <row r="1178" s="215" customFormat="1" ht="18.95" customHeight="1" spans="1:4">
      <c r="A1178" s="202" t="s">
        <v>1908</v>
      </c>
      <c r="B1178" s="203" t="e">
        <f>SUMIFS(B$1179:B$1204,#REF!,"&lt;&gt;")</f>
        <v>#REF!</v>
      </c>
      <c r="C1178" s="203" t="e">
        <f>SUMIFS(C$1179:C$1204,#REF!,"&lt;&gt;")</f>
        <v>#REF!</v>
      </c>
      <c r="D1178" s="140" t="e">
        <f t="shared" si="17"/>
        <v>#REF!</v>
      </c>
    </row>
    <row r="1179" s="199" customFormat="1" ht="18.95" customHeight="1" spans="1:4">
      <c r="A1179" s="204" t="s">
        <v>1910</v>
      </c>
      <c r="B1179" s="205">
        <f>SUM(B1180:B1188)</f>
        <v>3430</v>
      </c>
      <c r="C1179" s="205">
        <f>SUM(C1180:C1188)</f>
        <v>3573</v>
      </c>
      <c r="D1179" s="63">
        <f t="shared" si="17"/>
        <v>0.042</v>
      </c>
    </row>
    <row r="1180" s="199" customFormat="1" ht="18.95" customHeight="1" spans="1:4">
      <c r="A1180" s="204" t="s">
        <v>1412</v>
      </c>
      <c r="B1180" s="205">
        <v>2229</v>
      </c>
      <c r="C1180" s="205">
        <v>2345</v>
      </c>
      <c r="D1180" s="63">
        <f t="shared" si="17"/>
        <v>0.052</v>
      </c>
    </row>
    <row r="1181" s="199" customFormat="1" ht="18.95" customHeight="1" spans="1:4">
      <c r="A1181" s="204" t="s">
        <v>1413</v>
      </c>
      <c r="B1181" s="205">
        <v>197</v>
      </c>
      <c r="C1181" s="205">
        <v>210</v>
      </c>
      <c r="D1181" s="63">
        <f t="shared" si="17"/>
        <v>0.066</v>
      </c>
    </row>
    <row r="1182" s="199" customFormat="1" ht="18.95" customHeight="1" spans="1:4">
      <c r="A1182" s="204" t="s">
        <v>1414</v>
      </c>
      <c r="B1182" s="205">
        <v>0</v>
      </c>
      <c r="C1182" s="205">
        <v>0</v>
      </c>
      <c r="D1182" s="63" t="str">
        <f t="shared" si="17"/>
        <v/>
      </c>
    </row>
    <row r="1183" s="199" customFormat="1" ht="18.95" customHeight="1" spans="1:4">
      <c r="A1183" s="204" t="s">
        <v>1912</v>
      </c>
      <c r="B1183" s="205">
        <v>0</v>
      </c>
      <c r="C1183" s="205">
        <v>0</v>
      </c>
      <c r="D1183" s="63" t="str">
        <f t="shared" si="17"/>
        <v/>
      </c>
    </row>
    <row r="1184" s="199" customFormat="1" ht="18.95" customHeight="1" spans="1:4">
      <c r="A1184" s="204" t="s">
        <v>1914</v>
      </c>
      <c r="B1184" s="205">
        <v>0</v>
      </c>
      <c r="C1184" s="205"/>
      <c r="D1184" s="63" t="str">
        <f t="shared" si="17"/>
        <v/>
      </c>
    </row>
    <row r="1185" s="199" customFormat="1" ht="18.95" customHeight="1" spans="1:4">
      <c r="A1185" s="204" t="s">
        <v>1916</v>
      </c>
      <c r="B1185" s="205">
        <v>0</v>
      </c>
      <c r="C1185" s="205">
        <v>0</v>
      </c>
      <c r="D1185" s="63" t="str">
        <f t="shared" si="17"/>
        <v/>
      </c>
    </row>
    <row r="1186" s="199" customFormat="1" ht="18.95" customHeight="1" spans="1:4">
      <c r="A1186" s="204" t="s">
        <v>1918</v>
      </c>
      <c r="B1186" s="205">
        <v>0</v>
      </c>
      <c r="C1186" s="205"/>
      <c r="D1186" s="63" t="str">
        <f t="shared" ref="D1186:D1252" si="18">IF(OR(VALUE(C1186)=0,ISERROR(C1186/B1186-1)),"",ROUND(C1186/B1186-1,3))</f>
        <v/>
      </c>
    </row>
    <row r="1187" s="199" customFormat="1" ht="18.95" customHeight="1" spans="1:4">
      <c r="A1187" s="204" t="s">
        <v>1450</v>
      </c>
      <c r="B1187" s="205">
        <v>134</v>
      </c>
      <c r="C1187" s="205">
        <v>138</v>
      </c>
      <c r="D1187" s="63">
        <f t="shared" si="18"/>
        <v>0.03</v>
      </c>
    </row>
    <row r="1188" s="199" customFormat="1" ht="18.95" customHeight="1" spans="1:4">
      <c r="A1188" s="204" t="s">
        <v>1920</v>
      </c>
      <c r="B1188" s="205">
        <v>870</v>
      </c>
      <c r="C1188" s="205">
        <v>880</v>
      </c>
      <c r="D1188" s="63">
        <f t="shared" si="18"/>
        <v>0.011</v>
      </c>
    </row>
    <row r="1189" s="199" customFormat="1" ht="18.95" customHeight="1" spans="1:4">
      <c r="A1189" s="204" t="s">
        <v>1922</v>
      </c>
      <c r="B1189" s="205">
        <f>SUM(B1190:B1195)</f>
        <v>1484</v>
      </c>
      <c r="C1189" s="205">
        <f>SUM(C1190:C1195)</f>
        <v>0</v>
      </c>
      <c r="D1189" s="63" t="str">
        <f t="shared" si="18"/>
        <v/>
      </c>
    </row>
    <row r="1190" s="199" customFormat="1" ht="18.95" customHeight="1" spans="1:4">
      <c r="A1190" s="204" t="s">
        <v>1412</v>
      </c>
      <c r="B1190" s="205">
        <v>539</v>
      </c>
      <c r="C1190" s="205"/>
      <c r="D1190" s="63" t="str">
        <f t="shared" si="18"/>
        <v/>
      </c>
    </row>
    <row r="1191" s="199" customFormat="1" ht="18.95" customHeight="1" spans="1:4">
      <c r="A1191" s="204" t="s">
        <v>1413</v>
      </c>
      <c r="B1191" s="205">
        <v>157</v>
      </c>
      <c r="C1191" s="205"/>
      <c r="D1191" s="63" t="str">
        <f t="shared" si="18"/>
        <v/>
      </c>
    </row>
    <row r="1192" s="199" customFormat="1" ht="18.95" customHeight="1" spans="1:4">
      <c r="A1192" s="204" t="s">
        <v>1414</v>
      </c>
      <c r="B1192" s="205">
        <v>0</v>
      </c>
      <c r="C1192" s="205"/>
      <c r="D1192" s="63" t="str">
        <f t="shared" si="18"/>
        <v/>
      </c>
    </row>
    <row r="1193" s="199" customFormat="1" ht="18.95" customHeight="1" spans="1:4">
      <c r="A1193" s="204" t="s">
        <v>1924</v>
      </c>
      <c r="B1193" s="205">
        <v>444</v>
      </c>
      <c r="C1193" s="205"/>
      <c r="D1193" s="63" t="str">
        <f t="shared" si="18"/>
        <v/>
      </c>
    </row>
    <row r="1194" s="199" customFormat="1" ht="18.95" customHeight="1" spans="1:4">
      <c r="A1194" s="204" t="s">
        <v>1926</v>
      </c>
      <c r="B1194" s="205">
        <v>254</v>
      </c>
      <c r="C1194" s="205"/>
      <c r="D1194" s="63" t="str">
        <f t="shared" si="18"/>
        <v/>
      </c>
    </row>
    <row r="1195" s="199" customFormat="1" ht="18.95" customHeight="1" spans="1:4">
      <c r="A1195" s="204" t="s">
        <v>1928</v>
      </c>
      <c r="B1195" s="205">
        <v>90</v>
      </c>
      <c r="C1195" s="205"/>
      <c r="D1195" s="63" t="str">
        <f t="shared" si="18"/>
        <v/>
      </c>
    </row>
    <row r="1196" s="199" customFormat="1" ht="18.95" customHeight="1" spans="1:4">
      <c r="A1196" s="204" t="s">
        <v>1930</v>
      </c>
      <c r="B1196" s="205">
        <f>SUM(B1197:B1201)</f>
        <v>682</v>
      </c>
      <c r="C1196" s="205">
        <f>SUM(C1197:C1201)</f>
        <v>705</v>
      </c>
      <c r="D1196" s="63">
        <f t="shared" si="18"/>
        <v>0.034</v>
      </c>
    </row>
    <row r="1197" s="199" customFormat="1" ht="18.95" customHeight="1" spans="1:4">
      <c r="A1197" s="204" t="s">
        <v>1412</v>
      </c>
      <c r="B1197" s="205">
        <v>0</v>
      </c>
      <c r="C1197" s="205">
        <v>0</v>
      </c>
      <c r="D1197" s="63" t="str">
        <f t="shared" si="18"/>
        <v/>
      </c>
    </row>
    <row r="1198" s="199" customFormat="1" ht="18.95" customHeight="1" spans="1:4">
      <c r="A1198" s="204" t="s">
        <v>1413</v>
      </c>
      <c r="B1198" s="205">
        <v>638</v>
      </c>
      <c r="C1198" s="205">
        <v>660</v>
      </c>
      <c r="D1198" s="63">
        <f t="shared" si="18"/>
        <v>0.034</v>
      </c>
    </row>
    <row r="1199" s="199" customFormat="1" ht="18.95" customHeight="1" spans="1:4">
      <c r="A1199" s="204" t="s">
        <v>1414</v>
      </c>
      <c r="B1199" s="205">
        <v>0</v>
      </c>
      <c r="C1199" s="205"/>
      <c r="D1199" s="63" t="str">
        <f t="shared" si="18"/>
        <v/>
      </c>
    </row>
    <row r="1200" s="199" customFormat="1" ht="18.95" customHeight="1" spans="1:4">
      <c r="A1200" s="204" t="s">
        <v>1932</v>
      </c>
      <c r="B1200" s="205">
        <v>0</v>
      </c>
      <c r="C1200" s="205">
        <v>0</v>
      </c>
      <c r="D1200" s="63" t="str">
        <f t="shared" si="18"/>
        <v/>
      </c>
    </row>
    <row r="1201" s="199" customFormat="1" ht="18.95" customHeight="1" spans="1:4">
      <c r="A1201" s="204" t="s">
        <v>1934</v>
      </c>
      <c r="B1201" s="205">
        <v>44</v>
      </c>
      <c r="C1201" s="205">
        <v>45</v>
      </c>
      <c r="D1201" s="63">
        <f t="shared" si="18"/>
        <v>0.023</v>
      </c>
    </row>
    <row r="1202" s="199" customFormat="1" ht="18.95" customHeight="1" spans="1:4">
      <c r="A1202" s="204" t="s">
        <v>1936</v>
      </c>
      <c r="B1202" s="205">
        <f>SUM(B1203:B1204)</f>
        <v>2500</v>
      </c>
      <c r="C1202" s="205">
        <f>SUM(C1203:C1204)</f>
        <v>2500</v>
      </c>
      <c r="D1202" s="63">
        <f t="shared" si="18"/>
        <v>0</v>
      </c>
    </row>
    <row r="1203" s="199" customFormat="1" ht="18.95" customHeight="1" spans="1:4">
      <c r="A1203" s="204" t="s">
        <v>1938</v>
      </c>
      <c r="B1203" s="205">
        <v>0</v>
      </c>
      <c r="C1203" s="205">
        <v>0</v>
      </c>
      <c r="D1203" s="63" t="str">
        <f t="shared" si="18"/>
        <v/>
      </c>
    </row>
    <row r="1204" s="199" customFormat="1" ht="18.95" customHeight="1" spans="1:4">
      <c r="A1204" s="204" t="s">
        <v>1939</v>
      </c>
      <c r="B1204" s="205">
        <v>2500</v>
      </c>
      <c r="C1204" s="205">
        <v>2500</v>
      </c>
      <c r="D1204" s="63">
        <f t="shared" si="18"/>
        <v>0</v>
      </c>
    </row>
    <row r="1205" s="215" customFormat="1" ht="18.95" customHeight="1" spans="1:4">
      <c r="A1205" s="202" t="s">
        <v>1942</v>
      </c>
      <c r="B1205" s="203" t="e">
        <f>SUMIFS(B$1206:B$1232,#REF!,"&lt;&gt;")</f>
        <v>#REF!</v>
      </c>
      <c r="C1205" s="203" t="e">
        <f>SUMIFS(C$1206:C$1232,#REF!,"&lt;&gt;")</f>
        <v>#REF!</v>
      </c>
      <c r="D1205" s="140" t="e">
        <f t="shared" si="18"/>
        <v>#REF!</v>
      </c>
    </row>
    <row r="1206" s="199" customFormat="1" ht="18.95" customHeight="1" spans="1:4">
      <c r="A1206" s="204" t="s">
        <v>1944</v>
      </c>
      <c r="B1206" s="205">
        <f>SUM(B1207:B1212)</f>
        <v>0</v>
      </c>
      <c r="C1206" s="205">
        <f>SUM(C1207:C1212)</f>
        <v>0</v>
      </c>
      <c r="D1206" s="63" t="str">
        <f t="shared" si="18"/>
        <v/>
      </c>
    </row>
    <row r="1207" s="199" customFormat="1" ht="18.95" customHeight="1" spans="1:4">
      <c r="A1207" s="206" t="s">
        <v>1945</v>
      </c>
      <c r="B1207" s="205">
        <v>0</v>
      </c>
      <c r="C1207" s="205">
        <v>0</v>
      </c>
      <c r="D1207" s="63" t="str">
        <f t="shared" si="18"/>
        <v/>
      </c>
    </row>
    <row r="1208" s="199" customFormat="1" ht="18.95" customHeight="1" spans="1:4">
      <c r="A1208" s="206" t="s">
        <v>1946</v>
      </c>
      <c r="B1208" s="205">
        <v>0</v>
      </c>
      <c r="C1208" s="205">
        <v>0</v>
      </c>
      <c r="D1208" s="63" t="str">
        <f t="shared" si="18"/>
        <v/>
      </c>
    </row>
    <row r="1209" s="199" customFormat="1" ht="18.95" customHeight="1" spans="1:4">
      <c r="A1209" s="206" t="s">
        <v>1947</v>
      </c>
      <c r="B1209" s="205">
        <v>0</v>
      </c>
      <c r="C1209" s="205">
        <v>0</v>
      </c>
      <c r="D1209" s="63" t="str">
        <f t="shared" si="18"/>
        <v/>
      </c>
    </row>
    <row r="1210" s="199" customFormat="1" ht="18.95" customHeight="1" spans="1:4">
      <c r="A1210" s="206" t="s">
        <v>1948</v>
      </c>
      <c r="B1210" s="205">
        <v>0</v>
      </c>
      <c r="C1210" s="205">
        <v>0</v>
      </c>
      <c r="D1210" s="63" t="str">
        <f t="shared" si="18"/>
        <v/>
      </c>
    </row>
    <row r="1211" s="199" customFormat="1" ht="18.95" customHeight="1" spans="1:4">
      <c r="A1211" s="206" t="s">
        <v>1949</v>
      </c>
      <c r="B1211" s="205">
        <v>0</v>
      </c>
      <c r="C1211" s="205">
        <v>0</v>
      </c>
      <c r="D1211" s="63" t="str">
        <f t="shared" si="18"/>
        <v/>
      </c>
    </row>
    <row r="1212" s="199" customFormat="1" ht="18.95" customHeight="1" spans="1:4">
      <c r="A1212" s="206" t="s">
        <v>1950</v>
      </c>
      <c r="B1212" s="205">
        <v>0</v>
      </c>
      <c r="C1212" s="205">
        <v>0</v>
      </c>
      <c r="D1212" s="63" t="str">
        <f t="shared" si="18"/>
        <v/>
      </c>
    </row>
    <row r="1213" s="199" customFormat="1" ht="18.95" customHeight="1" spans="1:4">
      <c r="A1213" s="206" t="s">
        <v>1951</v>
      </c>
      <c r="B1213" s="205">
        <f>SUM(B1214:B1222)</f>
        <v>40</v>
      </c>
      <c r="C1213" s="205">
        <f>SUM(C1214:C1222)</f>
        <v>40</v>
      </c>
      <c r="D1213" s="63">
        <f t="shared" si="18"/>
        <v>0</v>
      </c>
    </row>
    <row r="1214" s="199" customFormat="1" ht="18.95" customHeight="1" spans="1:4">
      <c r="A1214" s="206" t="s">
        <v>1952</v>
      </c>
      <c r="B1214" s="205">
        <v>0</v>
      </c>
      <c r="C1214" s="205">
        <v>0</v>
      </c>
      <c r="D1214" s="63" t="str">
        <f t="shared" si="18"/>
        <v/>
      </c>
    </row>
    <row r="1215" s="199" customFormat="1" ht="18.95" customHeight="1" spans="1:4">
      <c r="A1215" s="206" t="s">
        <v>1953</v>
      </c>
      <c r="B1215" s="205">
        <v>0</v>
      </c>
      <c r="C1215" s="205">
        <v>0</v>
      </c>
      <c r="D1215" s="63" t="str">
        <f t="shared" si="18"/>
        <v/>
      </c>
    </row>
    <row r="1216" s="199" customFormat="1" ht="18.95" customHeight="1" spans="1:4">
      <c r="A1216" s="206" t="s">
        <v>1954</v>
      </c>
      <c r="B1216" s="205">
        <v>0</v>
      </c>
      <c r="C1216" s="205">
        <v>0</v>
      </c>
      <c r="D1216" s="63" t="str">
        <f t="shared" si="18"/>
        <v/>
      </c>
    </row>
    <row r="1217" s="199" customFormat="1" ht="18.95" customHeight="1" spans="1:4">
      <c r="A1217" s="206" t="s">
        <v>1955</v>
      </c>
      <c r="B1217" s="205">
        <v>0</v>
      </c>
      <c r="C1217" s="205">
        <v>0</v>
      </c>
      <c r="D1217" s="63" t="str">
        <f t="shared" si="18"/>
        <v/>
      </c>
    </row>
    <row r="1218" s="199" customFormat="1" ht="18.95" customHeight="1" spans="1:4">
      <c r="A1218" s="206" t="s">
        <v>1956</v>
      </c>
      <c r="B1218" s="205">
        <v>0</v>
      </c>
      <c r="C1218" s="205">
        <v>0</v>
      </c>
      <c r="D1218" s="63" t="str">
        <f t="shared" si="18"/>
        <v/>
      </c>
    </row>
    <row r="1219" s="199" customFormat="1" ht="18.95" customHeight="1" spans="1:4">
      <c r="A1219" s="206" t="s">
        <v>1957</v>
      </c>
      <c r="B1219" s="205">
        <v>0</v>
      </c>
      <c r="C1219" s="205">
        <v>0</v>
      </c>
      <c r="D1219" s="63" t="str">
        <f t="shared" si="18"/>
        <v/>
      </c>
    </row>
    <row r="1220" s="199" customFormat="1" ht="18.95" customHeight="1" spans="1:4">
      <c r="A1220" s="206" t="s">
        <v>1958</v>
      </c>
      <c r="B1220" s="205">
        <v>0</v>
      </c>
      <c r="C1220" s="205">
        <v>0</v>
      </c>
      <c r="D1220" s="63" t="str">
        <f t="shared" si="18"/>
        <v/>
      </c>
    </row>
    <row r="1221" s="199" customFormat="1" ht="18.95" customHeight="1" spans="1:4">
      <c r="A1221" s="206" t="s">
        <v>1959</v>
      </c>
      <c r="B1221" s="205">
        <v>0</v>
      </c>
      <c r="C1221" s="205">
        <v>0</v>
      </c>
      <c r="D1221" s="63" t="str">
        <f t="shared" si="18"/>
        <v/>
      </c>
    </row>
    <row r="1222" s="199" customFormat="1" ht="18.95" customHeight="1" spans="1:4">
      <c r="A1222" s="206" t="s">
        <v>1960</v>
      </c>
      <c r="B1222" s="205">
        <v>40</v>
      </c>
      <c r="C1222" s="205">
        <v>40</v>
      </c>
      <c r="D1222" s="63">
        <f t="shared" si="18"/>
        <v>0</v>
      </c>
    </row>
    <row r="1223" s="199" customFormat="1" ht="18.95" customHeight="1" spans="1:4">
      <c r="A1223" s="204" t="s">
        <v>1962</v>
      </c>
      <c r="B1223" s="205">
        <f>SUM(B1224:B1228)</f>
        <v>0</v>
      </c>
      <c r="C1223" s="205">
        <f>SUM(C1224:C1228)</f>
        <v>80</v>
      </c>
      <c r="D1223" s="63" t="str">
        <f t="shared" si="18"/>
        <v/>
      </c>
    </row>
    <row r="1224" s="199" customFormat="1" ht="18.95" customHeight="1" spans="1:4">
      <c r="A1224" s="206" t="s">
        <v>1963</v>
      </c>
      <c r="B1224" s="205">
        <v>0</v>
      </c>
      <c r="C1224" s="205">
        <v>0</v>
      </c>
      <c r="D1224" s="63" t="str">
        <f t="shared" si="18"/>
        <v/>
      </c>
    </row>
    <row r="1225" s="199" customFormat="1" ht="18.95" customHeight="1" spans="1:4">
      <c r="A1225" s="206" t="s">
        <v>2618</v>
      </c>
      <c r="B1225" s="205">
        <v>0</v>
      </c>
      <c r="C1225" s="205">
        <v>0</v>
      </c>
      <c r="D1225" s="63" t="str">
        <f t="shared" si="18"/>
        <v/>
      </c>
    </row>
    <row r="1226" s="199" customFormat="1" ht="18.95" customHeight="1" spans="1:4">
      <c r="A1226" s="206" t="s">
        <v>1965</v>
      </c>
      <c r="B1226" s="205">
        <v>0</v>
      </c>
      <c r="C1226" s="205">
        <v>0</v>
      </c>
      <c r="D1226" s="63" t="str">
        <f t="shared" si="18"/>
        <v/>
      </c>
    </row>
    <row r="1227" s="199" customFormat="1" ht="18.95" customHeight="1" spans="1:4">
      <c r="A1227" s="206" t="s">
        <v>1966</v>
      </c>
      <c r="B1227" s="205">
        <v>0</v>
      </c>
      <c r="C1227" s="205">
        <v>0</v>
      </c>
      <c r="D1227" s="63" t="str">
        <f t="shared" si="18"/>
        <v/>
      </c>
    </row>
    <row r="1228" s="199" customFormat="1" ht="18.95" customHeight="1" spans="1:4">
      <c r="A1228" s="206" t="s">
        <v>1967</v>
      </c>
      <c r="B1228" s="205"/>
      <c r="C1228" s="205">
        <v>80</v>
      </c>
      <c r="D1228" s="63" t="str">
        <f t="shared" si="18"/>
        <v/>
      </c>
    </row>
    <row r="1229" s="199" customFormat="1" ht="18.95" customHeight="1" spans="1:4">
      <c r="A1229" s="206" t="s">
        <v>1969</v>
      </c>
      <c r="B1229" s="205">
        <f>SUM(B1230:B1231)</f>
        <v>0</v>
      </c>
      <c r="C1229" s="205">
        <f>SUM(C1230:C1231)</f>
        <v>0</v>
      </c>
      <c r="D1229" s="63" t="str">
        <f t="shared" si="18"/>
        <v/>
      </c>
    </row>
    <row r="1230" s="199" customFormat="1" ht="18.95" customHeight="1" spans="1:4">
      <c r="A1230" s="206" t="s">
        <v>1970</v>
      </c>
      <c r="B1230" s="205">
        <v>0</v>
      </c>
      <c r="C1230" s="205">
        <v>0</v>
      </c>
      <c r="D1230" s="63" t="str">
        <f t="shared" si="18"/>
        <v/>
      </c>
    </row>
    <row r="1231" s="199" customFormat="1" ht="18.95" customHeight="1" spans="1:4">
      <c r="A1231" s="206" t="s">
        <v>1971</v>
      </c>
      <c r="B1231" s="205">
        <v>0</v>
      </c>
      <c r="C1231" s="205">
        <v>0</v>
      </c>
      <c r="D1231" s="63" t="str">
        <f t="shared" si="18"/>
        <v/>
      </c>
    </row>
    <row r="1232" s="199" customFormat="1" ht="18.95" customHeight="1" spans="1:4">
      <c r="A1232" s="206" t="s">
        <v>1973</v>
      </c>
      <c r="B1232" s="205">
        <v>75</v>
      </c>
      <c r="C1232" s="205">
        <v>0</v>
      </c>
      <c r="D1232" s="63" t="str">
        <f t="shared" si="18"/>
        <v/>
      </c>
    </row>
    <row r="1233" s="215" customFormat="1" ht="18.95" customHeight="1" spans="1:4">
      <c r="A1233" s="202" t="s">
        <v>1976</v>
      </c>
      <c r="B1233" s="203">
        <f>SUM(B1234:B1242)</f>
        <v>0</v>
      </c>
      <c r="C1233" s="203">
        <f>SUM(C1234:C1242)</f>
        <v>0</v>
      </c>
      <c r="D1233" s="140" t="str">
        <f t="shared" si="18"/>
        <v/>
      </c>
    </row>
    <row r="1234" s="199" customFormat="1" ht="18.95" customHeight="1" spans="1:4">
      <c r="A1234" s="204" t="s">
        <v>1978</v>
      </c>
      <c r="B1234" s="205">
        <v>0</v>
      </c>
      <c r="C1234" s="205">
        <v>0</v>
      </c>
      <c r="D1234" s="63" t="str">
        <f t="shared" si="18"/>
        <v/>
      </c>
    </row>
    <row r="1235" s="199" customFormat="1" ht="18.95" customHeight="1" spans="1:4">
      <c r="A1235" s="204" t="s">
        <v>1980</v>
      </c>
      <c r="B1235" s="205"/>
      <c r="C1235" s="205"/>
      <c r="D1235" s="63" t="str">
        <f t="shared" si="18"/>
        <v/>
      </c>
    </row>
    <row r="1236" s="199" customFormat="1" ht="18.95" customHeight="1" spans="1:4">
      <c r="A1236" s="204" t="s">
        <v>1982</v>
      </c>
      <c r="B1236" s="205">
        <v>0</v>
      </c>
      <c r="C1236" s="205">
        <v>0</v>
      </c>
      <c r="D1236" s="63" t="str">
        <f t="shared" si="18"/>
        <v/>
      </c>
    </row>
    <row r="1237" s="199" customFormat="1" ht="18.95" customHeight="1" spans="1:4">
      <c r="A1237" s="204" t="s">
        <v>1984</v>
      </c>
      <c r="B1237" s="205">
        <v>0</v>
      </c>
      <c r="C1237" s="205">
        <v>0</v>
      </c>
      <c r="D1237" s="63" t="str">
        <f t="shared" si="18"/>
        <v/>
      </c>
    </row>
    <row r="1238" s="199" customFormat="1" ht="18.95" customHeight="1" spans="1:4">
      <c r="A1238" s="204" t="s">
        <v>1986</v>
      </c>
      <c r="B1238" s="205">
        <v>0</v>
      </c>
      <c r="C1238" s="205">
        <v>0</v>
      </c>
      <c r="D1238" s="63" t="str">
        <f t="shared" si="18"/>
        <v/>
      </c>
    </row>
    <row r="1239" s="199" customFormat="1" ht="18.95" customHeight="1" spans="1:4">
      <c r="A1239" s="204" t="s">
        <v>1449</v>
      </c>
      <c r="B1239" s="205">
        <v>0</v>
      </c>
      <c r="C1239" s="205">
        <v>0</v>
      </c>
      <c r="D1239" s="63" t="str">
        <f t="shared" si="18"/>
        <v/>
      </c>
    </row>
    <row r="1240" s="199" customFormat="1" ht="18.95" customHeight="1" spans="1:4">
      <c r="A1240" s="204" t="s">
        <v>1988</v>
      </c>
      <c r="B1240" s="205">
        <v>0</v>
      </c>
      <c r="C1240" s="205">
        <v>0</v>
      </c>
      <c r="D1240" s="63" t="str">
        <f t="shared" si="18"/>
        <v/>
      </c>
    </row>
    <row r="1241" s="199" customFormat="1" ht="18.95" customHeight="1" spans="1:4">
      <c r="A1241" s="204" t="s">
        <v>1990</v>
      </c>
      <c r="B1241" s="205">
        <v>0</v>
      </c>
      <c r="C1241" s="205">
        <v>0</v>
      </c>
      <c r="D1241" s="63" t="str">
        <f t="shared" si="18"/>
        <v/>
      </c>
    </row>
    <row r="1242" s="199" customFormat="1" ht="18.95" customHeight="1" spans="1:4">
      <c r="A1242" s="204" t="s">
        <v>1992</v>
      </c>
      <c r="B1242" s="205"/>
      <c r="C1242" s="205"/>
      <c r="D1242" s="63" t="str">
        <f t="shared" si="18"/>
        <v/>
      </c>
    </row>
    <row r="1243" s="215" customFormat="1" ht="18.95" customHeight="1" spans="1:4">
      <c r="A1243" s="202" t="s">
        <v>2619</v>
      </c>
      <c r="B1243" s="203" t="e">
        <f>SUMIFS(B$1244:B$1320,#REF!,"&lt;&gt;")</f>
        <v>#REF!</v>
      </c>
      <c r="C1243" s="203" t="e">
        <f>SUMIFS(C$1244:C$1320,#REF!,"&lt;&gt;")</f>
        <v>#REF!</v>
      </c>
      <c r="D1243" s="140" t="e">
        <f t="shared" si="18"/>
        <v>#REF!</v>
      </c>
    </row>
    <row r="1244" s="199" customFormat="1" ht="18.95" customHeight="1" spans="1:4">
      <c r="A1244" s="206" t="s">
        <v>2620</v>
      </c>
      <c r="B1244" s="205">
        <f>SUM(B1245:B1263)</f>
        <v>17665</v>
      </c>
      <c r="C1244" s="205">
        <f>SUM(C1245:C1263)</f>
        <v>21698</v>
      </c>
      <c r="D1244" s="63">
        <f t="shared" si="18"/>
        <v>0.228</v>
      </c>
    </row>
    <row r="1245" s="199" customFormat="1" ht="18.95" customHeight="1" spans="1:4">
      <c r="A1245" s="204" t="s">
        <v>1412</v>
      </c>
      <c r="B1245" s="205">
        <v>9846</v>
      </c>
      <c r="C1245" s="205">
        <v>10154</v>
      </c>
      <c r="D1245" s="63">
        <f t="shared" si="18"/>
        <v>0.031</v>
      </c>
    </row>
    <row r="1246" s="199" customFormat="1" ht="18.95" customHeight="1" spans="1:4">
      <c r="A1246" s="204" t="s">
        <v>1413</v>
      </c>
      <c r="B1246" s="205">
        <v>776</v>
      </c>
      <c r="C1246" s="205">
        <v>820</v>
      </c>
      <c r="D1246" s="63">
        <f t="shared" si="18"/>
        <v>0.057</v>
      </c>
    </row>
    <row r="1247" s="199" customFormat="1" ht="18.95" customHeight="1" spans="1:4">
      <c r="A1247" s="204" t="s">
        <v>1414</v>
      </c>
      <c r="B1247" s="205">
        <v>0</v>
      </c>
      <c r="C1247" s="205">
        <v>0</v>
      </c>
      <c r="D1247" s="63" t="str">
        <f t="shared" si="18"/>
        <v/>
      </c>
    </row>
    <row r="1248" s="199" customFormat="1" ht="18.95" customHeight="1" spans="1:4">
      <c r="A1248" s="206" t="s">
        <v>2621</v>
      </c>
      <c r="B1248" s="205">
        <v>0</v>
      </c>
      <c r="C1248" s="205">
        <v>149</v>
      </c>
      <c r="D1248" s="63" t="str">
        <f t="shared" si="18"/>
        <v/>
      </c>
    </row>
    <row r="1249" s="199" customFormat="1" ht="18.95" customHeight="1" spans="1:4">
      <c r="A1249" s="204" t="s">
        <v>2001</v>
      </c>
      <c r="B1249" s="205">
        <v>1306</v>
      </c>
      <c r="C1249" s="205">
        <v>1350</v>
      </c>
      <c r="D1249" s="63">
        <f t="shared" si="18"/>
        <v>0.034</v>
      </c>
    </row>
    <row r="1250" s="199" customFormat="1" ht="18.95" customHeight="1" spans="1:4">
      <c r="A1250" s="204" t="s">
        <v>2003</v>
      </c>
      <c r="B1250" s="205">
        <v>170</v>
      </c>
      <c r="C1250" s="205">
        <v>200</v>
      </c>
      <c r="D1250" s="63">
        <f t="shared" si="18"/>
        <v>0.176</v>
      </c>
    </row>
    <row r="1251" s="199" customFormat="1" ht="18.95" customHeight="1" spans="1:4">
      <c r="A1251" s="206" t="s">
        <v>2622</v>
      </c>
      <c r="B1251" s="205">
        <v>0</v>
      </c>
      <c r="C1251" s="205">
        <v>0</v>
      </c>
      <c r="D1251" s="63" t="str">
        <f t="shared" si="18"/>
        <v/>
      </c>
    </row>
    <row r="1252" s="199" customFormat="1" ht="18.95" customHeight="1" spans="1:4">
      <c r="A1252" s="206" t="s">
        <v>2623</v>
      </c>
      <c r="B1252" s="205">
        <v>0</v>
      </c>
      <c r="C1252" s="205">
        <v>0</v>
      </c>
      <c r="D1252" s="63" t="str">
        <f t="shared" si="18"/>
        <v/>
      </c>
    </row>
    <row r="1253" s="199" customFormat="1" ht="18.95" customHeight="1" spans="1:4">
      <c r="A1253" s="206" t="s">
        <v>2624</v>
      </c>
      <c r="B1253" s="205">
        <v>0</v>
      </c>
      <c r="C1253" s="205">
        <v>0</v>
      </c>
      <c r="D1253" s="63" t="str">
        <f t="shared" ref="D1253:D1314" si="19">IF(OR(VALUE(C1253)=0,ISERROR(C1253/B1253-1)),"",ROUND(C1253/B1253-1,3))</f>
        <v/>
      </c>
    </row>
    <row r="1254" s="199" customFormat="1" ht="18.95" customHeight="1" spans="1:4">
      <c r="A1254" s="204" t="s">
        <v>2011</v>
      </c>
      <c r="B1254" s="205">
        <v>2627</v>
      </c>
      <c r="C1254" s="205">
        <v>9000</v>
      </c>
      <c r="D1254" s="63">
        <f t="shared" si="19"/>
        <v>2.426</v>
      </c>
    </row>
    <row r="1255" s="199" customFormat="1" ht="18.95" customHeight="1" spans="1:4">
      <c r="A1255" s="204" t="s">
        <v>2013</v>
      </c>
      <c r="B1255" s="205">
        <v>2910</v>
      </c>
      <c r="C1255" s="205"/>
      <c r="D1255" s="63" t="str">
        <f t="shared" si="19"/>
        <v/>
      </c>
    </row>
    <row r="1256" s="199" customFormat="1" ht="18.95" customHeight="1" spans="1:4">
      <c r="A1256" s="204" t="s">
        <v>2015</v>
      </c>
      <c r="B1256" s="205">
        <v>0</v>
      </c>
      <c r="C1256" s="205">
        <v>0</v>
      </c>
      <c r="D1256" s="63" t="str">
        <f t="shared" si="19"/>
        <v/>
      </c>
    </row>
    <row r="1257" s="199" customFormat="1" ht="18.95" customHeight="1" spans="1:4">
      <c r="A1257" s="204" t="s">
        <v>2625</v>
      </c>
      <c r="B1257" s="205">
        <v>0</v>
      </c>
      <c r="C1257" s="205">
        <v>0</v>
      </c>
      <c r="D1257" s="63" t="str">
        <f t="shared" si="19"/>
        <v/>
      </c>
    </row>
    <row r="1258" s="199" customFormat="1" ht="18.95" customHeight="1" spans="1:4">
      <c r="A1258" s="204" t="s">
        <v>2019</v>
      </c>
      <c r="B1258" s="205">
        <v>25</v>
      </c>
      <c r="C1258" s="205">
        <v>25</v>
      </c>
      <c r="D1258" s="63">
        <f t="shared" si="19"/>
        <v>0</v>
      </c>
    </row>
    <row r="1259" s="199" customFormat="1" ht="18.95" customHeight="1" spans="1:4">
      <c r="A1259" s="204" t="s">
        <v>2021</v>
      </c>
      <c r="B1259" s="205">
        <v>0</v>
      </c>
      <c r="C1259" s="205">
        <v>0</v>
      </c>
      <c r="D1259" s="63" t="str">
        <f t="shared" si="19"/>
        <v/>
      </c>
    </row>
    <row r="1260" s="199" customFormat="1" ht="18.95" customHeight="1" spans="1:4">
      <c r="A1260" s="204" t="s">
        <v>2023</v>
      </c>
      <c r="B1260" s="205">
        <v>0</v>
      </c>
      <c r="C1260" s="205">
        <v>0</v>
      </c>
      <c r="D1260" s="63" t="str">
        <f t="shared" si="19"/>
        <v/>
      </c>
    </row>
    <row r="1261" s="199" customFormat="1" ht="18.95" customHeight="1" spans="1:4">
      <c r="A1261" s="204" t="s">
        <v>2025</v>
      </c>
      <c r="B1261" s="205">
        <v>0</v>
      </c>
      <c r="C1261" s="205">
        <v>0</v>
      </c>
      <c r="D1261" s="63" t="str">
        <f t="shared" si="19"/>
        <v/>
      </c>
    </row>
    <row r="1262" s="199" customFormat="1" ht="18.95" customHeight="1" spans="1:4">
      <c r="A1262" s="204" t="s">
        <v>1450</v>
      </c>
      <c r="B1262" s="205">
        <v>0</v>
      </c>
      <c r="C1262" s="205">
        <v>0</v>
      </c>
      <c r="D1262" s="63" t="str">
        <f t="shared" si="19"/>
        <v/>
      </c>
    </row>
    <row r="1263" s="199" customFormat="1" ht="18.95" customHeight="1" spans="1:4">
      <c r="A1263" s="206" t="s">
        <v>2626</v>
      </c>
      <c r="B1263" s="205">
        <v>5</v>
      </c>
      <c r="C1263" s="205"/>
      <c r="D1263" s="63" t="str">
        <f t="shared" si="19"/>
        <v/>
      </c>
    </row>
    <row r="1264" s="199" customFormat="1" ht="18.95" customHeight="1" spans="1:4">
      <c r="A1264" s="204" t="s">
        <v>2031</v>
      </c>
      <c r="B1264" s="205">
        <v>0</v>
      </c>
      <c r="C1264" s="205">
        <v>0</v>
      </c>
      <c r="D1264" s="63" t="str">
        <f t="shared" si="19"/>
        <v/>
      </c>
    </row>
    <row r="1265" s="199" customFormat="1" ht="18.95" customHeight="1" spans="1:4">
      <c r="A1265" s="204" t="s">
        <v>1412</v>
      </c>
      <c r="B1265" s="205">
        <v>0</v>
      </c>
      <c r="C1265" s="205">
        <v>0</v>
      </c>
      <c r="D1265" s="63" t="str">
        <f t="shared" si="19"/>
        <v/>
      </c>
    </row>
    <row r="1266" s="199" customFormat="1" ht="18.95" customHeight="1" spans="1:4">
      <c r="A1266" s="204" t="s">
        <v>1413</v>
      </c>
      <c r="B1266" s="205">
        <v>0</v>
      </c>
      <c r="C1266" s="205">
        <v>0</v>
      </c>
      <c r="D1266" s="63" t="str">
        <f t="shared" si="19"/>
        <v/>
      </c>
    </row>
    <row r="1267" s="199" customFormat="1" ht="18.95" customHeight="1" spans="1:4">
      <c r="A1267" s="204" t="s">
        <v>1414</v>
      </c>
      <c r="B1267" s="205">
        <v>0</v>
      </c>
      <c r="C1267" s="205">
        <v>0</v>
      </c>
      <c r="D1267" s="63" t="str">
        <f t="shared" si="19"/>
        <v/>
      </c>
    </row>
    <row r="1268" s="199" customFormat="1" ht="18.95" customHeight="1" spans="1:4">
      <c r="A1268" s="204" t="s">
        <v>2033</v>
      </c>
      <c r="B1268" s="205">
        <v>0</v>
      </c>
      <c r="C1268" s="205">
        <v>0</v>
      </c>
      <c r="D1268" s="63" t="str">
        <f t="shared" si="19"/>
        <v/>
      </c>
    </row>
    <row r="1269" s="199" customFormat="1" ht="18.95" customHeight="1" spans="1:4">
      <c r="A1269" s="204" t="s">
        <v>2035</v>
      </c>
      <c r="B1269" s="205">
        <v>0</v>
      </c>
      <c r="C1269" s="205">
        <v>0</v>
      </c>
      <c r="D1269" s="63" t="str">
        <f t="shared" si="19"/>
        <v/>
      </c>
    </row>
    <row r="1270" s="199" customFormat="1" ht="18.95" customHeight="1" spans="1:4">
      <c r="A1270" s="204" t="s">
        <v>2037</v>
      </c>
      <c r="B1270" s="205">
        <v>0</v>
      </c>
      <c r="C1270" s="205">
        <v>0</v>
      </c>
      <c r="D1270" s="63" t="str">
        <f t="shared" si="19"/>
        <v/>
      </c>
    </row>
    <row r="1271" s="199" customFormat="1" ht="18.95" customHeight="1" spans="1:4">
      <c r="A1271" s="204" t="s">
        <v>2039</v>
      </c>
      <c r="B1271" s="205">
        <v>0</v>
      </c>
      <c r="C1271" s="205">
        <v>0</v>
      </c>
      <c r="D1271" s="63" t="str">
        <f t="shared" si="19"/>
        <v/>
      </c>
    </row>
    <row r="1272" s="199" customFormat="1" ht="18.95" customHeight="1" spans="1:4">
      <c r="A1272" s="204" t="s">
        <v>2041</v>
      </c>
      <c r="B1272" s="205">
        <v>0</v>
      </c>
      <c r="C1272" s="205">
        <v>0</v>
      </c>
      <c r="D1272" s="63" t="str">
        <f t="shared" si="19"/>
        <v/>
      </c>
    </row>
    <row r="1273" s="199" customFormat="1" ht="18.95" customHeight="1" spans="1:4">
      <c r="A1273" s="204" t="s">
        <v>2043</v>
      </c>
      <c r="B1273" s="205">
        <v>0</v>
      </c>
      <c r="C1273" s="205">
        <v>0</v>
      </c>
      <c r="D1273" s="63" t="str">
        <f t="shared" si="19"/>
        <v/>
      </c>
    </row>
    <row r="1274" s="199" customFormat="1" ht="18.95" customHeight="1" spans="1:4">
      <c r="A1274" s="204" t="s">
        <v>2045</v>
      </c>
      <c r="B1274" s="205">
        <v>0</v>
      </c>
      <c r="C1274" s="205">
        <v>0</v>
      </c>
      <c r="D1274" s="63" t="str">
        <f t="shared" si="19"/>
        <v/>
      </c>
    </row>
    <row r="1275" s="199" customFormat="1" ht="18.95" customHeight="1" spans="1:4">
      <c r="A1275" s="204" t="s">
        <v>2047</v>
      </c>
      <c r="B1275" s="205">
        <v>0</v>
      </c>
      <c r="C1275" s="205">
        <v>0</v>
      </c>
      <c r="D1275" s="63" t="str">
        <f t="shared" si="19"/>
        <v/>
      </c>
    </row>
    <row r="1276" s="199" customFormat="1" ht="18.95" customHeight="1" spans="1:4">
      <c r="A1276" s="204" t="s">
        <v>2049</v>
      </c>
      <c r="B1276" s="205">
        <v>0</v>
      </c>
      <c r="C1276" s="205">
        <v>0</v>
      </c>
      <c r="D1276" s="63" t="str">
        <f t="shared" si="19"/>
        <v/>
      </c>
    </row>
    <row r="1277" s="199" customFormat="1" ht="18.95" customHeight="1" spans="1:4">
      <c r="A1277" s="204" t="s">
        <v>2051</v>
      </c>
      <c r="B1277" s="205">
        <v>0</v>
      </c>
      <c r="C1277" s="205">
        <v>0</v>
      </c>
      <c r="D1277" s="63" t="str">
        <f t="shared" si="19"/>
        <v/>
      </c>
    </row>
    <row r="1278" s="199" customFormat="1" ht="18.95" customHeight="1" spans="1:4">
      <c r="A1278" s="204" t="s">
        <v>2055</v>
      </c>
      <c r="B1278" s="205">
        <v>0</v>
      </c>
      <c r="C1278" s="205">
        <v>0</v>
      </c>
      <c r="D1278" s="63" t="str">
        <f t="shared" si="19"/>
        <v/>
      </c>
    </row>
    <row r="1279" s="199" customFormat="1" ht="18.95" customHeight="1" spans="1:4">
      <c r="A1279" s="204" t="s">
        <v>2059</v>
      </c>
      <c r="B1279" s="205">
        <v>0</v>
      </c>
      <c r="C1279" s="205">
        <v>0</v>
      </c>
      <c r="D1279" s="63" t="str">
        <f t="shared" si="19"/>
        <v/>
      </c>
    </row>
    <row r="1280" s="199" customFormat="1" ht="18.95" customHeight="1" spans="1:4">
      <c r="A1280" s="206" t="s">
        <v>2061</v>
      </c>
      <c r="B1280" s="205">
        <v>0</v>
      </c>
      <c r="C1280" s="205">
        <v>0</v>
      </c>
      <c r="D1280" s="63"/>
    </row>
    <row r="1281" s="199" customFormat="1" ht="18.95" customHeight="1" spans="1:4">
      <c r="A1281" s="204" t="s">
        <v>1450</v>
      </c>
      <c r="B1281" s="205">
        <v>0</v>
      </c>
      <c r="C1281" s="205">
        <v>0</v>
      </c>
      <c r="D1281" s="63" t="str">
        <f t="shared" si="19"/>
        <v/>
      </c>
    </row>
    <row r="1282" s="199" customFormat="1" ht="18.95" customHeight="1" spans="1:4">
      <c r="A1282" s="204" t="s">
        <v>2063</v>
      </c>
      <c r="B1282" s="205">
        <v>0</v>
      </c>
      <c r="C1282" s="205">
        <v>0</v>
      </c>
      <c r="D1282" s="63" t="str">
        <f t="shared" si="19"/>
        <v/>
      </c>
    </row>
    <row r="1283" s="199" customFormat="1" ht="18.95" customHeight="1" spans="1:4">
      <c r="A1283" s="204" t="s">
        <v>2065</v>
      </c>
      <c r="B1283" s="205">
        <f>SUM(B1284:B1291)</f>
        <v>0</v>
      </c>
      <c r="C1283" s="205">
        <f>SUM(C1284:C1291)</f>
        <v>0</v>
      </c>
      <c r="D1283" s="63" t="str">
        <f t="shared" si="19"/>
        <v/>
      </c>
    </row>
    <row r="1284" s="199" customFormat="1" ht="18.95" customHeight="1" spans="1:4">
      <c r="A1284" s="204" t="s">
        <v>1412</v>
      </c>
      <c r="B1284" s="205">
        <v>0</v>
      </c>
      <c r="C1284" s="205">
        <v>0</v>
      </c>
      <c r="D1284" s="63" t="str">
        <f t="shared" si="19"/>
        <v/>
      </c>
    </row>
    <row r="1285" s="199" customFormat="1" ht="18.95" customHeight="1" spans="1:4">
      <c r="A1285" s="204" t="s">
        <v>1413</v>
      </c>
      <c r="B1285" s="205">
        <v>0</v>
      </c>
      <c r="C1285" s="205">
        <v>0</v>
      </c>
      <c r="D1285" s="63" t="str">
        <f t="shared" si="19"/>
        <v/>
      </c>
    </row>
    <row r="1286" s="199" customFormat="1" ht="18.95" customHeight="1" spans="1:4">
      <c r="A1286" s="204" t="s">
        <v>1414</v>
      </c>
      <c r="B1286" s="205">
        <v>0</v>
      </c>
      <c r="C1286" s="205">
        <v>0</v>
      </c>
      <c r="D1286" s="63" t="str">
        <f t="shared" si="19"/>
        <v/>
      </c>
    </row>
    <row r="1287" s="199" customFormat="1" ht="18.95" customHeight="1" spans="1:4">
      <c r="A1287" s="204" t="s">
        <v>2067</v>
      </c>
      <c r="B1287" s="205">
        <v>0</v>
      </c>
      <c r="C1287" s="205">
        <v>0</v>
      </c>
      <c r="D1287" s="63" t="str">
        <f t="shared" si="19"/>
        <v/>
      </c>
    </row>
    <row r="1288" s="199" customFormat="1" ht="18.95" customHeight="1" spans="1:4">
      <c r="A1288" s="204" t="s">
        <v>2069</v>
      </c>
      <c r="B1288" s="205">
        <v>0</v>
      </c>
      <c r="C1288" s="205">
        <v>0</v>
      </c>
      <c r="D1288" s="63" t="str">
        <f t="shared" si="19"/>
        <v/>
      </c>
    </row>
    <row r="1289" s="199" customFormat="1" ht="18.95" customHeight="1" spans="1:4">
      <c r="A1289" s="204" t="s">
        <v>2071</v>
      </c>
      <c r="B1289" s="205">
        <v>0</v>
      </c>
      <c r="C1289" s="205">
        <v>0</v>
      </c>
      <c r="D1289" s="63" t="str">
        <f t="shared" si="19"/>
        <v/>
      </c>
    </row>
    <row r="1290" s="199" customFormat="1" ht="18.95" customHeight="1" spans="1:4">
      <c r="A1290" s="204" t="s">
        <v>1450</v>
      </c>
      <c r="B1290" s="205">
        <v>0</v>
      </c>
      <c r="C1290" s="205">
        <v>0</v>
      </c>
      <c r="D1290" s="63" t="str">
        <f t="shared" si="19"/>
        <v/>
      </c>
    </row>
    <row r="1291" s="199" customFormat="1" ht="18.95" customHeight="1" spans="1:4">
      <c r="A1291" s="204" t="s">
        <v>2073</v>
      </c>
      <c r="B1291" s="205">
        <v>0</v>
      </c>
      <c r="C1291" s="205">
        <v>0</v>
      </c>
      <c r="D1291" s="63" t="str">
        <f t="shared" si="19"/>
        <v/>
      </c>
    </row>
    <row r="1292" s="199" customFormat="1" ht="18.95" customHeight="1" spans="1:4">
      <c r="A1292" s="204" t="s">
        <v>2075</v>
      </c>
      <c r="B1292" s="205">
        <f>SUM(B1293:B1304)</f>
        <v>1227</v>
      </c>
      <c r="C1292" s="205">
        <f>SUM(C1293:C1304)</f>
        <v>0</v>
      </c>
      <c r="D1292" s="63" t="str">
        <f t="shared" si="19"/>
        <v/>
      </c>
    </row>
    <row r="1293" s="199" customFormat="1" ht="18.95" customHeight="1" spans="1:4">
      <c r="A1293" s="204" t="s">
        <v>1412</v>
      </c>
      <c r="B1293" s="205">
        <v>844</v>
      </c>
      <c r="C1293" s="205"/>
      <c r="D1293" s="63" t="str">
        <f t="shared" si="19"/>
        <v/>
      </c>
    </row>
    <row r="1294" s="199" customFormat="1" ht="18.95" customHeight="1" spans="1:4">
      <c r="A1294" s="204" t="s">
        <v>1413</v>
      </c>
      <c r="B1294" s="205">
        <v>15</v>
      </c>
      <c r="C1294" s="205"/>
      <c r="D1294" s="63" t="str">
        <f t="shared" si="19"/>
        <v/>
      </c>
    </row>
    <row r="1295" s="199" customFormat="1" ht="18.95" customHeight="1" spans="1:4">
      <c r="A1295" s="204" t="s">
        <v>1414</v>
      </c>
      <c r="B1295" s="205">
        <v>0</v>
      </c>
      <c r="C1295" s="205"/>
      <c r="D1295" s="63" t="str">
        <f t="shared" si="19"/>
        <v/>
      </c>
    </row>
    <row r="1296" s="199" customFormat="1" ht="18.95" customHeight="1" spans="1:4">
      <c r="A1296" s="204" t="s">
        <v>2077</v>
      </c>
      <c r="B1296" s="205">
        <v>37</v>
      </c>
      <c r="C1296" s="205"/>
      <c r="D1296" s="63" t="str">
        <f t="shared" si="19"/>
        <v/>
      </c>
    </row>
    <row r="1297" s="199" customFormat="1" ht="18.95" customHeight="1" spans="1:4">
      <c r="A1297" s="204" t="s">
        <v>2079</v>
      </c>
      <c r="B1297" s="205">
        <v>40</v>
      </c>
      <c r="C1297" s="205"/>
      <c r="D1297" s="63" t="str">
        <f t="shared" si="19"/>
        <v/>
      </c>
    </row>
    <row r="1298" s="199" customFormat="1" ht="18.95" customHeight="1" spans="1:4">
      <c r="A1298" s="204" t="s">
        <v>2081</v>
      </c>
      <c r="B1298" s="205">
        <v>40</v>
      </c>
      <c r="C1298" s="205"/>
      <c r="D1298" s="63" t="str">
        <f t="shared" si="19"/>
        <v/>
      </c>
    </row>
    <row r="1299" s="199" customFormat="1" ht="18.95" customHeight="1" spans="1:4">
      <c r="A1299" s="204" t="s">
        <v>2083</v>
      </c>
      <c r="B1299" s="205">
        <v>51</v>
      </c>
      <c r="C1299" s="205"/>
      <c r="D1299" s="63" t="str">
        <f t="shared" si="19"/>
        <v/>
      </c>
    </row>
    <row r="1300" s="199" customFormat="1" ht="18.95" customHeight="1" spans="1:4">
      <c r="A1300" s="204" t="s">
        <v>2085</v>
      </c>
      <c r="B1300" s="205">
        <v>0</v>
      </c>
      <c r="C1300" s="205"/>
      <c r="D1300" s="63" t="str">
        <f t="shared" si="19"/>
        <v/>
      </c>
    </row>
    <row r="1301" s="199" customFormat="1" ht="18.95" customHeight="1" spans="1:4">
      <c r="A1301" s="204" t="s">
        <v>2087</v>
      </c>
      <c r="B1301" s="205">
        <v>0</v>
      </c>
      <c r="C1301" s="205"/>
      <c r="D1301" s="63" t="str">
        <f t="shared" si="19"/>
        <v/>
      </c>
    </row>
    <row r="1302" s="199" customFormat="1" ht="18.95" customHeight="1" spans="1:4">
      <c r="A1302" s="204" t="s">
        <v>2089</v>
      </c>
      <c r="B1302" s="205">
        <v>0</v>
      </c>
      <c r="C1302" s="205"/>
      <c r="D1302" s="63" t="str">
        <f t="shared" si="19"/>
        <v/>
      </c>
    </row>
    <row r="1303" s="199" customFormat="1" ht="18.95" customHeight="1" spans="1:4">
      <c r="A1303" s="204" t="s">
        <v>2091</v>
      </c>
      <c r="B1303" s="205">
        <v>200</v>
      </c>
      <c r="C1303" s="205"/>
      <c r="D1303" s="63" t="str">
        <f t="shared" si="19"/>
        <v/>
      </c>
    </row>
    <row r="1304" s="199" customFormat="1" ht="18.95" customHeight="1" spans="1:4">
      <c r="A1304" s="204" t="s">
        <v>2093</v>
      </c>
      <c r="B1304" s="205">
        <v>0</v>
      </c>
      <c r="C1304" s="205"/>
      <c r="D1304" s="63" t="str">
        <f t="shared" si="19"/>
        <v/>
      </c>
    </row>
    <row r="1305" s="199" customFormat="1" ht="18.95" customHeight="1" spans="1:4">
      <c r="A1305" s="204" t="s">
        <v>2095</v>
      </c>
      <c r="B1305" s="205">
        <f>SUM(B1306:B1319)</f>
        <v>1773</v>
      </c>
      <c r="C1305" s="205">
        <f>SUM(C1306:C1319)</f>
        <v>1839</v>
      </c>
      <c r="D1305" s="63">
        <f t="shared" si="19"/>
        <v>0.037</v>
      </c>
    </row>
    <row r="1306" s="199" customFormat="1" ht="18.95" customHeight="1" spans="1:4">
      <c r="A1306" s="204" t="s">
        <v>1412</v>
      </c>
      <c r="B1306" s="205">
        <v>315</v>
      </c>
      <c r="C1306" s="205">
        <v>324</v>
      </c>
      <c r="D1306" s="63">
        <f t="shared" si="19"/>
        <v>0.029</v>
      </c>
    </row>
    <row r="1307" s="199" customFormat="1" ht="18.95" customHeight="1" spans="1:4">
      <c r="A1307" s="204" t="s">
        <v>1413</v>
      </c>
      <c r="B1307" s="205">
        <v>44</v>
      </c>
      <c r="C1307" s="205">
        <v>50</v>
      </c>
      <c r="D1307" s="63">
        <f t="shared" si="19"/>
        <v>0.136</v>
      </c>
    </row>
    <row r="1308" s="199" customFormat="1" ht="18.95" customHeight="1" spans="1:4">
      <c r="A1308" s="204" t="s">
        <v>1414</v>
      </c>
      <c r="B1308" s="205">
        <v>0</v>
      </c>
      <c r="C1308" s="205">
        <v>0</v>
      </c>
      <c r="D1308" s="63" t="str">
        <f t="shared" si="19"/>
        <v/>
      </c>
    </row>
    <row r="1309" s="199" customFormat="1" ht="18.95" customHeight="1" spans="1:4">
      <c r="A1309" s="204" t="s">
        <v>2097</v>
      </c>
      <c r="B1309" s="205">
        <v>249</v>
      </c>
      <c r="C1309" s="205">
        <v>260</v>
      </c>
      <c r="D1309" s="63">
        <f t="shared" si="19"/>
        <v>0.044</v>
      </c>
    </row>
    <row r="1310" s="199" customFormat="1" ht="18.95" customHeight="1" spans="1:4">
      <c r="A1310" s="204" t="s">
        <v>2099</v>
      </c>
      <c r="B1310" s="205">
        <v>0</v>
      </c>
      <c r="C1310" s="205">
        <v>0</v>
      </c>
      <c r="D1310" s="63" t="str">
        <f t="shared" si="19"/>
        <v/>
      </c>
    </row>
    <row r="1311" s="199" customFormat="1" ht="18.95" customHeight="1" spans="1:4">
      <c r="A1311" s="204" t="s">
        <v>2101</v>
      </c>
      <c r="B1311" s="205">
        <v>10</v>
      </c>
      <c r="C1311" s="205">
        <v>10</v>
      </c>
      <c r="D1311" s="63">
        <f t="shared" si="19"/>
        <v>0</v>
      </c>
    </row>
    <row r="1312" s="199" customFormat="1" ht="18.95" customHeight="1" spans="1:4">
      <c r="A1312" s="204" t="s">
        <v>2103</v>
      </c>
      <c r="B1312" s="205">
        <v>0</v>
      </c>
      <c r="C1312" s="205">
        <v>0</v>
      </c>
      <c r="D1312" s="63" t="str">
        <f t="shared" si="19"/>
        <v/>
      </c>
    </row>
    <row r="1313" s="199" customFormat="1" ht="18.95" customHeight="1" spans="1:4">
      <c r="A1313" s="204" t="s">
        <v>2105</v>
      </c>
      <c r="B1313" s="205">
        <v>1075</v>
      </c>
      <c r="C1313" s="205">
        <v>1150</v>
      </c>
      <c r="D1313" s="63">
        <f t="shared" si="19"/>
        <v>0.07</v>
      </c>
    </row>
    <row r="1314" s="199" customFormat="1" ht="18.95" customHeight="1" spans="1:4">
      <c r="A1314" s="204" t="s">
        <v>2107</v>
      </c>
      <c r="B1314" s="205">
        <v>41</v>
      </c>
      <c r="C1314" s="205">
        <v>45</v>
      </c>
      <c r="D1314" s="63">
        <f t="shared" si="19"/>
        <v>0.098</v>
      </c>
    </row>
    <row r="1315" s="199" customFormat="1" ht="18.95" customHeight="1" spans="1:4">
      <c r="A1315" s="204" t="s">
        <v>2109</v>
      </c>
      <c r="B1315" s="205">
        <v>0</v>
      </c>
      <c r="C1315" s="205">
        <v>0</v>
      </c>
      <c r="D1315" s="63" t="str">
        <f t="shared" ref="D1315:D1377" si="20">IF(OR(VALUE(C1315)=0,ISERROR(C1315/B1315-1)),"",ROUND(C1315/B1315-1,3))</f>
        <v/>
      </c>
    </row>
    <row r="1316" s="199" customFormat="1" ht="18.95" customHeight="1" spans="1:4">
      <c r="A1316" s="204" t="s">
        <v>2111</v>
      </c>
      <c r="B1316" s="205">
        <v>0</v>
      </c>
      <c r="C1316" s="205">
        <v>0</v>
      </c>
      <c r="D1316" s="63" t="str">
        <f t="shared" si="20"/>
        <v/>
      </c>
    </row>
    <row r="1317" s="199" customFormat="1" ht="18.95" customHeight="1" spans="1:4">
      <c r="A1317" s="204" t="s">
        <v>2113</v>
      </c>
      <c r="B1317" s="205">
        <v>0</v>
      </c>
      <c r="C1317" s="205">
        <v>0</v>
      </c>
      <c r="D1317" s="63" t="str">
        <f t="shared" si="20"/>
        <v/>
      </c>
    </row>
    <row r="1318" s="199" customFormat="1" ht="18.95" customHeight="1" spans="1:4">
      <c r="A1318" s="204" t="s">
        <v>2115</v>
      </c>
      <c r="B1318" s="205">
        <v>0</v>
      </c>
      <c r="C1318" s="205">
        <v>0</v>
      </c>
      <c r="D1318" s="63" t="str">
        <f t="shared" si="20"/>
        <v/>
      </c>
    </row>
    <row r="1319" s="199" customFormat="1" ht="18.95" customHeight="1" spans="1:4">
      <c r="A1319" s="204" t="s">
        <v>2117</v>
      </c>
      <c r="B1319" s="205">
        <v>39</v>
      </c>
      <c r="C1319" s="205">
        <v>0</v>
      </c>
      <c r="D1319" s="63" t="str">
        <f t="shared" si="20"/>
        <v/>
      </c>
    </row>
    <row r="1320" s="199" customFormat="1" ht="18.95" customHeight="1" spans="1:4">
      <c r="A1320" s="206" t="s">
        <v>2627</v>
      </c>
      <c r="B1320" s="205">
        <v>9</v>
      </c>
      <c r="C1320" s="205"/>
      <c r="D1320" s="63" t="str">
        <f t="shared" si="20"/>
        <v/>
      </c>
    </row>
    <row r="1321" s="215" customFormat="1" ht="18.95" customHeight="1" spans="1:4">
      <c r="A1321" s="202" t="s">
        <v>2122</v>
      </c>
      <c r="B1321" s="203" t="e">
        <f>SUMIFS(B$1322:B$1338,#REF!,"&lt;&gt;")</f>
        <v>#REF!</v>
      </c>
      <c r="C1321" s="203" t="e">
        <f>SUMIFS(C$1322:C$1338,#REF!,"&lt;&gt;")</f>
        <v>#REF!</v>
      </c>
      <c r="D1321" s="140" t="e">
        <f t="shared" si="20"/>
        <v>#REF!</v>
      </c>
    </row>
    <row r="1322" s="199" customFormat="1" ht="18.95" customHeight="1" spans="1:4">
      <c r="A1322" s="204" t="s">
        <v>2124</v>
      </c>
      <c r="B1322" s="205">
        <f>SUM(B1323:B1330)</f>
        <v>39416</v>
      </c>
      <c r="C1322" s="205">
        <f>SUM(C1323:C1330)</f>
        <v>71520</v>
      </c>
      <c r="D1322" s="63">
        <f t="shared" si="20"/>
        <v>0.814</v>
      </c>
    </row>
    <row r="1323" s="199" customFormat="1" ht="18.95" customHeight="1" spans="1:4">
      <c r="A1323" s="204" t="s">
        <v>2126</v>
      </c>
      <c r="B1323" s="205">
        <v>0</v>
      </c>
      <c r="C1323" s="205">
        <v>0</v>
      </c>
      <c r="D1323" s="63" t="str">
        <f t="shared" si="20"/>
        <v/>
      </c>
    </row>
    <row r="1324" s="199" customFormat="1" ht="18.95" customHeight="1" spans="1:4">
      <c r="A1324" s="204" t="s">
        <v>2128</v>
      </c>
      <c r="B1324" s="205">
        <v>0</v>
      </c>
      <c r="C1324" s="205">
        <v>0</v>
      </c>
      <c r="D1324" s="63" t="str">
        <f t="shared" si="20"/>
        <v/>
      </c>
    </row>
    <row r="1325" s="199" customFormat="1" ht="18.95" customHeight="1" spans="1:4">
      <c r="A1325" s="204" t="s">
        <v>2130</v>
      </c>
      <c r="B1325" s="205">
        <v>18527</v>
      </c>
      <c r="C1325" s="205">
        <v>35000</v>
      </c>
      <c r="D1325" s="63">
        <f t="shared" si="20"/>
        <v>0.889</v>
      </c>
    </row>
    <row r="1326" s="199" customFormat="1" ht="18.95" customHeight="1" spans="1:4">
      <c r="A1326" s="204" t="s">
        <v>2132</v>
      </c>
      <c r="B1326" s="205">
        <v>0</v>
      </c>
      <c r="C1326" s="205">
        <v>0</v>
      </c>
      <c r="D1326" s="63" t="str">
        <f t="shared" si="20"/>
        <v/>
      </c>
    </row>
    <row r="1327" s="199" customFormat="1" ht="18.95" customHeight="1" spans="1:4">
      <c r="A1327" s="204" t="s">
        <v>2134</v>
      </c>
      <c r="B1327" s="205">
        <v>16300</v>
      </c>
      <c r="C1327" s="205">
        <v>30000</v>
      </c>
      <c r="D1327" s="63">
        <f t="shared" si="20"/>
        <v>0.84</v>
      </c>
    </row>
    <row r="1328" s="199" customFormat="1" ht="18.95" customHeight="1" spans="1:4">
      <c r="A1328" s="204" t="s">
        <v>2136</v>
      </c>
      <c r="B1328" s="205">
        <v>912</v>
      </c>
      <c r="C1328" s="205">
        <v>1920</v>
      </c>
      <c r="D1328" s="63">
        <f t="shared" si="20"/>
        <v>1.105</v>
      </c>
    </row>
    <row r="1329" s="199" customFormat="1" ht="18.95" customHeight="1" spans="1:4">
      <c r="A1329" s="204" t="s">
        <v>2138</v>
      </c>
      <c r="B1329" s="205">
        <v>0</v>
      </c>
      <c r="C1329" s="205"/>
      <c r="D1329" s="63" t="str">
        <f t="shared" si="20"/>
        <v/>
      </c>
    </row>
    <row r="1330" s="199" customFormat="1" ht="18.95" customHeight="1" spans="1:4">
      <c r="A1330" s="204" t="s">
        <v>2140</v>
      </c>
      <c r="B1330" s="205">
        <v>3677</v>
      </c>
      <c r="C1330" s="205">
        <v>4600</v>
      </c>
      <c r="D1330" s="63">
        <f t="shared" si="20"/>
        <v>0.251</v>
      </c>
    </row>
    <row r="1331" s="199" customFormat="1" ht="18.95" customHeight="1" spans="1:4">
      <c r="A1331" s="204" t="s">
        <v>2142</v>
      </c>
      <c r="B1331" s="205">
        <f>SUM(B1332:B1334)</f>
        <v>26773</v>
      </c>
      <c r="C1331" s="205">
        <f>SUM(C1332:C1334)</f>
        <v>63150</v>
      </c>
      <c r="D1331" s="63">
        <f t="shared" si="20"/>
        <v>1.359</v>
      </c>
    </row>
    <row r="1332" s="199" customFormat="1" ht="18.95" customHeight="1" spans="1:4">
      <c r="A1332" s="204" t="s">
        <v>2144</v>
      </c>
      <c r="B1332" s="205">
        <v>26293</v>
      </c>
      <c r="C1332" s="205">
        <v>62350</v>
      </c>
      <c r="D1332" s="63">
        <f t="shared" si="20"/>
        <v>1.371</v>
      </c>
    </row>
    <row r="1333" s="199" customFormat="1" ht="18.95" customHeight="1" spans="1:4">
      <c r="A1333" s="204" t="s">
        <v>2146</v>
      </c>
      <c r="B1333" s="205">
        <v>0</v>
      </c>
      <c r="C1333" s="205">
        <v>0</v>
      </c>
      <c r="D1333" s="63" t="str">
        <f t="shared" si="20"/>
        <v/>
      </c>
    </row>
    <row r="1334" s="199" customFormat="1" ht="18.95" customHeight="1" spans="1:4">
      <c r="A1334" s="204" t="s">
        <v>2148</v>
      </c>
      <c r="B1334" s="205">
        <v>480</v>
      </c>
      <c r="C1334" s="205">
        <v>800</v>
      </c>
      <c r="D1334" s="63">
        <f t="shared" si="20"/>
        <v>0.667</v>
      </c>
    </row>
    <row r="1335" s="199" customFormat="1" ht="18.95" customHeight="1" spans="1:4">
      <c r="A1335" s="204" t="s">
        <v>2150</v>
      </c>
      <c r="B1335" s="205">
        <f>SUM(B1336:B1338)</f>
        <v>1277</v>
      </c>
      <c r="C1335" s="205">
        <f>SUM(C1336:C1338)</f>
        <v>1360</v>
      </c>
      <c r="D1335" s="63">
        <f t="shared" si="20"/>
        <v>0.065</v>
      </c>
    </row>
    <row r="1336" s="199" customFormat="1" ht="18.95" customHeight="1" spans="1:4">
      <c r="A1336" s="204" t="s">
        <v>2152</v>
      </c>
      <c r="B1336" s="205">
        <v>0</v>
      </c>
      <c r="C1336" s="205"/>
      <c r="D1336" s="63" t="str">
        <f t="shared" si="20"/>
        <v/>
      </c>
    </row>
    <row r="1337" s="199" customFormat="1" ht="18.95" customHeight="1" spans="1:4">
      <c r="A1337" s="206" t="s">
        <v>2154</v>
      </c>
      <c r="B1337" s="205">
        <v>1277</v>
      </c>
      <c r="C1337" s="205">
        <v>1360</v>
      </c>
      <c r="D1337" s="63">
        <f t="shared" si="20"/>
        <v>0.065</v>
      </c>
    </row>
    <row r="1338" s="199" customFormat="1" ht="18.95" customHeight="1" spans="1:4">
      <c r="A1338" s="204" t="s">
        <v>2156</v>
      </c>
      <c r="B1338" s="205">
        <v>0</v>
      </c>
      <c r="C1338" s="205">
        <v>0</v>
      </c>
      <c r="D1338" s="63" t="str">
        <f t="shared" si="20"/>
        <v/>
      </c>
    </row>
    <row r="1339" s="215" customFormat="1" ht="18.95" customHeight="1" spans="1:4">
      <c r="A1339" s="202" t="s">
        <v>2159</v>
      </c>
      <c r="B1339" s="203" t="e">
        <f>SUMIFS(B$1340:B$1391,#REF!,"&lt;&gt;")</f>
        <v>#REF!</v>
      </c>
      <c r="C1339" s="203" t="e">
        <f>SUMIFS(C$1340:C$1391,#REF!,"&lt;&gt;")</f>
        <v>#REF!</v>
      </c>
      <c r="D1339" s="140" t="e">
        <f t="shared" si="20"/>
        <v>#REF!</v>
      </c>
    </row>
    <row r="1340" s="199" customFormat="1" ht="18.95" customHeight="1" spans="1:4">
      <c r="A1340" s="204" t="s">
        <v>2161</v>
      </c>
      <c r="B1340" s="205">
        <f>SUM(B1341:B1354)</f>
        <v>2630</v>
      </c>
      <c r="C1340" s="205">
        <f>SUM(C1341:C1354)</f>
        <v>2760</v>
      </c>
      <c r="D1340" s="63">
        <f t="shared" si="20"/>
        <v>0.049</v>
      </c>
    </row>
    <row r="1341" s="199" customFormat="1" ht="18.95" customHeight="1" spans="1:4">
      <c r="A1341" s="204" t="s">
        <v>1412</v>
      </c>
      <c r="B1341" s="205">
        <v>160</v>
      </c>
      <c r="C1341" s="205">
        <v>165</v>
      </c>
      <c r="D1341" s="63">
        <f t="shared" si="20"/>
        <v>0.031</v>
      </c>
    </row>
    <row r="1342" s="199" customFormat="1" ht="18.95" customHeight="1" spans="1:4">
      <c r="A1342" s="204" t="s">
        <v>1413</v>
      </c>
      <c r="B1342" s="205">
        <v>142</v>
      </c>
      <c r="C1342" s="205">
        <v>150</v>
      </c>
      <c r="D1342" s="63">
        <f t="shared" si="20"/>
        <v>0.056</v>
      </c>
    </row>
    <row r="1343" s="199" customFormat="1" ht="18.95" customHeight="1" spans="1:4">
      <c r="A1343" s="204" t="s">
        <v>1414</v>
      </c>
      <c r="B1343" s="205">
        <v>0</v>
      </c>
      <c r="C1343" s="205">
        <v>0</v>
      </c>
      <c r="D1343" s="63" t="str">
        <f t="shared" si="20"/>
        <v/>
      </c>
    </row>
    <row r="1344" s="199" customFormat="1" ht="18.95" customHeight="1" spans="1:4">
      <c r="A1344" s="204" t="s">
        <v>2163</v>
      </c>
      <c r="B1344" s="205">
        <v>0</v>
      </c>
      <c r="C1344" s="205">
        <v>0</v>
      </c>
      <c r="D1344" s="63" t="str">
        <f t="shared" si="20"/>
        <v/>
      </c>
    </row>
    <row r="1345" s="199" customFormat="1" ht="18.95" customHeight="1" spans="1:4">
      <c r="A1345" s="204" t="s">
        <v>2165</v>
      </c>
      <c r="B1345" s="205">
        <v>1</v>
      </c>
      <c r="C1345" s="205">
        <v>1</v>
      </c>
      <c r="D1345" s="63">
        <f t="shared" si="20"/>
        <v>0</v>
      </c>
    </row>
    <row r="1346" s="199" customFormat="1" ht="18.95" customHeight="1" spans="1:4">
      <c r="A1346" s="204" t="s">
        <v>2167</v>
      </c>
      <c r="B1346" s="205">
        <v>26</v>
      </c>
      <c r="C1346" s="205">
        <v>28</v>
      </c>
      <c r="D1346" s="63">
        <f t="shared" si="20"/>
        <v>0.077</v>
      </c>
    </row>
    <row r="1347" s="199" customFormat="1" ht="18.95" customHeight="1" spans="1:4">
      <c r="A1347" s="204" t="s">
        <v>2169</v>
      </c>
      <c r="B1347" s="205">
        <v>0</v>
      </c>
      <c r="C1347" s="205">
        <v>0</v>
      </c>
      <c r="D1347" s="63" t="str">
        <f t="shared" si="20"/>
        <v/>
      </c>
    </row>
    <row r="1348" s="199" customFormat="1" ht="18.95" customHeight="1" spans="1:4">
      <c r="A1348" s="204" t="s">
        <v>2171</v>
      </c>
      <c r="B1348" s="205">
        <v>73</v>
      </c>
      <c r="C1348" s="205">
        <v>75</v>
      </c>
      <c r="D1348" s="63">
        <f t="shared" si="20"/>
        <v>0.027</v>
      </c>
    </row>
    <row r="1349" s="199" customFormat="1" ht="18.95" customHeight="1" spans="1:4">
      <c r="A1349" s="204" t="s">
        <v>2173</v>
      </c>
      <c r="B1349" s="205">
        <v>0</v>
      </c>
      <c r="C1349" s="205">
        <v>0</v>
      </c>
      <c r="D1349" s="63" t="str">
        <f t="shared" si="20"/>
        <v/>
      </c>
    </row>
    <row r="1350" s="199" customFormat="1" ht="18.95" customHeight="1" spans="1:4">
      <c r="A1350" s="204" t="s">
        <v>2175</v>
      </c>
      <c r="B1350" s="205">
        <v>0</v>
      </c>
      <c r="C1350" s="205">
        <v>0</v>
      </c>
      <c r="D1350" s="63" t="str">
        <f t="shared" si="20"/>
        <v/>
      </c>
    </row>
    <row r="1351" s="199" customFormat="1" ht="18.95" customHeight="1" spans="1:4">
      <c r="A1351" s="204" t="s">
        <v>2177</v>
      </c>
      <c r="B1351" s="205">
        <v>2228</v>
      </c>
      <c r="C1351" s="205">
        <v>2341</v>
      </c>
      <c r="D1351" s="63">
        <f t="shared" si="20"/>
        <v>0.051</v>
      </c>
    </row>
    <row r="1352" s="199" customFormat="1" ht="18.95" customHeight="1" spans="1:4">
      <c r="A1352" s="204" t="s">
        <v>2179</v>
      </c>
      <c r="B1352" s="205">
        <v>0</v>
      </c>
      <c r="C1352" s="205">
        <v>0</v>
      </c>
      <c r="D1352" s="63" t="str">
        <f t="shared" si="20"/>
        <v/>
      </c>
    </row>
    <row r="1353" s="199" customFormat="1" ht="18.95" customHeight="1" spans="1:4">
      <c r="A1353" s="204" t="s">
        <v>1450</v>
      </c>
      <c r="B1353" s="205">
        <v>0</v>
      </c>
      <c r="C1353" s="205">
        <v>0</v>
      </c>
      <c r="D1353" s="63" t="str">
        <f t="shared" si="20"/>
        <v/>
      </c>
    </row>
    <row r="1354" s="199" customFormat="1" ht="18.95" customHeight="1" spans="1:4">
      <c r="A1354" s="204" t="s">
        <v>2181</v>
      </c>
      <c r="B1354" s="205">
        <v>0</v>
      </c>
      <c r="C1354" s="205"/>
      <c r="D1354" s="63" t="str">
        <f t="shared" si="20"/>
        <v/>
      </c>
    </row>
    <row r="1355" s="199" customFormat="1" ht="18.95" customHeight="1" spans="1:4">
      <c r="A1355" s="204" t="s">
        <v>2183</v>
      </c>
      <c r="B1355" s="205">
        <f>SUM(B1356:B1368)</f>
        <v>801</v>
      </c>
      <c r="C1355" s="205">
        <f>SUM(C1356:C1368)</f>
        <v>500</v>
      </c>
      <c r="D1355" s="63">
        <f t="shared" si="20"/>
        <v>-0.376</v>
      </c>
    </row>
    <row r="1356" s="199" customFormat="1" ht="18.95" customHeight="1" spans="1:4">
      <c r="A1356" s="204" t="s">
        <v>1412</v>
      </c>
      <c r="B1356" s="205">
        <v>0</v>
      </c>
      <c r="C1356" s="205">
        <v>0</v>
      </c>
      <c r="D1356" s="63" t="str">
        <f t="shared" si="20"/>
        <v/>
      </c>
    </row>
    <row r="1357" s="199" customFormat="1" ht="18.95" customHeight="1" spans="1:4">
      <c r="A1357" s="204" t="s">
        <v>1413</v>
      </c>
      <c r="B1357" s="205"/>
      <c r="C1357" s="205"/>
      <c r="D1357" s="63" t="str">
        <f t="shared" si="20"/>
        <v/>
      </c>
    </row>
    <row r="1358" s="199" customFormat="1" ht="18.95" customHeight="1" spans="1:4">
      <c r="A1358" s="204" t="s">
        <v>1414</v>
      </c>
      <c r="B1358" s="205">
        <v>0</v>
      </c>
      <c r="C1358" s="205">
        <v>0</v>
      </c>
      <c r="D1358" s="63" t="str">
        <f t="shared" si="20"/>
        <v/>
      </c>
    </row>
    <row r="1359" s="199" customFormat="1" ht="18.95" customHeight="1" spans="1:4">
      <c r="A1359" s="204" t="s">
        <v>2185</v>
      </c>
      <c r="B1359" s="205">
        <v>0</v>
      </c>
      <c r="C1359" s="205">
        <v>0</v>
      </c>
      <c r="D1359" s="63" t="str">
        <f t="shared" si="20"/>
        <v/>
      </c>
    </row>
    <row r="1360" s="199" customFormat="1" ht="18.95" customHeight="1" spans="1:4">
      <c r="A1360" s="204" t="s">
        <v>2187</v>
      </c>
      <c r="B1360" s="205">
        <v>0</v>
      </c>
      <c r="C1360" s="205">
        <v>0</v>
      </c>
      <c r="D1360" s="63" t="str">
        <f t="shared" si="20"/>
        <v/>
      </c>
    </row>
    <row r="1361" s="199" customFormat="1" ht="18.95" customHeight="1" spans="1:4">
      <c r="A1361" s="204" t="s">
        <v>2189</v>
      </c>
      <c r="B1361" s="205">
        <v>0</v>
      </c>
      <c r="C1361" s="205">
        <v>0</v>
      </c>
      <c r="D1361" s="63" t="str">
        <f t="shared" si="20"/>
        <v/>
      </c>
    </row>
    <row r="1362" s="199" customFormat="1" ht="18.95" customHeight="1" spans="1:4">
      <c r="A1362" s="204" t="s">
        <v>2191</v>
      </c>
      <c r="B1362" s="205">
        <v>0</v>
      </c>
      <c r="C1362" s="205">
        <v>0</v>
      </c>
      <c r="D1362" s="63" t="str">
        <f t="shared" si="20"/>
        <v/>
      </c>
    </row>
    <row r="1363" s="199" customFormat="1" ht="18.95" customHeight="1" spans="1:4">
      <c r="A1363" s="204" t="s">
        <v>2193</v>
      </c>
      <c r="B1363" s="205">
        <v>0</v>
      </c>
      <c r="C1363" s="205">
        <v>0</v>
      </c>
      <c r="D1363" s="63" t="str">
        <f t="shared" si="20"/>
        <v/>
      </c>
    </row>
    <row r="1364" s="199" customFormat="1" ht="18.95" customHeight="1" spans="1:4">
      <c r="A1364" s="204" t="s">
        <v>2195</v>
      </c>
      <c r="B1364" s="205">
        <v>0</v>
      </c>
      <c r="C1364" s="205">
        <v>0</v>
      </c>
      <c r="D1364" s="63" t="str">
        <f t="shared" si="20"/>
        <v/>
      </c>
    </row>
    <row r="1365" s="199" customFormat="1" ht="18.95" customHeight="1" spans="1:4">
      <c r="A1365" s="204" t="s">
        <v>2197</v>
      </c>
      <c r="B1365" s="205">
        <v>801</v>
      </c>
      <c r="C1365" s="205">
        <v>500</v>
      </c>
      <c r="D1365" s="63">
        <f t="shared" si="20"/>
        <v>-0.376</v>
      </c>
    </row>
    <row r="1366" s="199" customFormat="1" ht="18.95" customHeight="1" spans="1:4">
      <c r="A1366" s="204" t="s">
        <v>2199</v>
      </c>
      <c r="B1366" s="205">
        <v>0</v>
      </c>
      <c r="C1366" s="205">
        <v>0</v>
      </c>
      <c r="D1366" s="63" t="str">
        <f t="shared" si="20"/>
        <v/>
      </c>
    </row>
    <row r="1367" s="199" customFormat="1" ht="18.95" customHeight="1" spans="1:4">
      <c r="A1367" s="204" t="s">
        <v>1450</v>
      </c>
      <c r="B1367" s="205">
        <v>0</v>
      </c>
      <c r="C1367" s="205">
        <v>0</v>
      </c>
      <c r="D1367" s="63" t="str">
        <f t="shared" si="20"/>
        <v/>
      </c>
    </row>
    <row r="1368" s="199" customFormat="1" ht="18.95" customHeight="1" spans="1:4">
      <c r="A1368" s="204" t="s">
        <v>2201</v>
      </c>
      <c r="B1368" s="205">
        <v>0</v>
      </c>
      <c r="C1368" s="205">
        <v>0</v>
      </c>
      <c r="D1368" s="63" t="str">
        <f t="shared" si="20"/>
        <v/>
      </c>
    </row>
    <row r="1369" s="199" customFormat="1" ht="18.95" customHeight="1" spans="1:4">
      <c r="A1369" s="204" t="s">
        <v>2203</v>
      </c>
      <c r="B1369" s="205">
        <f>SUM(B1370:B1373)</f>
        <v>0</v>
      </c>
      <c r="C1369" s="205">
        <f>SUM(C1370:C1373)</f>
        <v>0</v>
      </c>
      <c r="D1369" s="63" t="str">
        <f t="shared" si="20"/>
        <v/>
      </c>
    </row>
    <row r="1370" s="199" customFormat="1" ht="18.95" customHeight="1" spans="1:4">
      <c r="A1370" s="206" t="s">
        <v>2628</v>
      </c>
      <c r="B1370" s="205">
        <v>0</v>
      </c>
      <c r="C1370" s="205">
        <v>0</v>
      </c>
      <c r="D1370" s="63" t="str">
        <f t="shared" si="20"/>
        <v/>
      </c>
    </row>
    <row r="1371" s="199" customFormat="1" ht="18.95" customHeight="1" spans="1:4">
      <c r="A1371" s="204" t="s">
        <v>2209</v>
      </c>
      <c r="B1371" s="205">
        <v>0</v>
      </c>
      <c r="C1371" s="205">
        <v>0</v>
      </c>
      <c r="D1371" s="63" t="str">
        <f t="shared" si="20"/>
        <v/>
      </c>
    </row>
    <row r="1372" s="199" customFormat="1" ht="18.95" customHeight="1" spans="1:4">
      <c r="A1372" s="204" t="s">
        <v>2211</v>
      </c>
      <c r="B1372" s="205">
        <v>0</v>
      </c>
      <c r="C1372" s="205">
        <v>0</v>
      </c>
      <c r="D1372" s="63" t="str">
        <f t="shared" si="20"/>
        <v/>
      </c>
    </row>
    <row r="1373" s="199" customFormat="1" ht="18.95" customHeight="1" spans="1:4">
      <c r="A1373" s="206" t="s">
        <v>2629</v>
      </c>
      <c r="B1373" s="205">
        <v>0</v>
      </c>
      <c r="C1373" s="205">
        <v>0</v>
      </c>
      <c r="D1373" s="63" t="str">
        <f t="shared" si="20"/>
        <v/>
      </c>
    </row>
    <row r="1374" s="199" customFormat="1" ht="18.95" customHeight="1" spans="1:4">
      <c r="A1374" s="204" t="s">
        <v>2215</v>
      </c>
      <c r="B1374" s="205">
        <f>SUM(B1375:B1379)</f>
        <v>431</v>
      </c>
      <c r="C1374" s="205">
        <f>SUM(C1375:C1379)</f>
        <v>400</v>
      </c>
      <c r="D1374" s="63">
        <f t="shared" si="20"/>
        <v>-0.072</v>
      </c>
    </row>
    <row r="1375" s="199" customFormat="1" ht="18.95" customHeight="1" spans="1:4">
      <c r="A1375" s="204" t="s">
        <v>2217</v>
      </c>
      <c r="B1375" s="205">
        <v>0</v>
      </c>
      <c r="C1375" s="205">
        <v>0</v>
      </c>
      <c r="D1375" s="63" t="str">
        <f t="shared" si="20"/>
        <v/>
      </c>
    </row>
    <row r="1376" s="199" customFormat="1" ht="18.95" customHeight="1" spans="1:4">
      <c r="A1376" s="204" t="s">
        <v>2219</v>
      </c>
      <c r="B1376" s="205">
        <v>0</v>
      </c>
      <c r="C1376" s="205"/>
      <c r="D1376" s="63" t="str">
        <f t="shared" si="20"/>
        <v/>
      </c>
    </row>
    <row r="1377" s="199" customFormat="1" ht="18.95" customHeight="1" spans="1:4">
      <c r="A1377" s="204" t="s">
        <v>2221</v>
      </c>
      <c r="B1377" s="205">
        <v>431</v>
      </c>
      <c r="C1377" s="205">
        <v>400</v>
      </c>
      <c r="D1377" s="63">
        <f t="shared" si="20"/>
        <v>-0.072</v>
      </c>
    </row>
    <row r="1378" ht="18.95" customHeight="1" spans="1:4">
      <c r="A1378" s="204" t="s">
        <v>2223</v>
      </c>
      <c r="B1378" s="205">
        <v>0</v>
      </c>
      <c r="C1378" s="205">
        <v>0</v>
      </c>
      <c r="D1378" s="63" t="str">
        <f t="shared" ref="D1378:D1467" si="21">IF(OR(VALUE(C1378)=0,ISERROR(C1378/B1378-1)),"",ROUND(C1378/B1378-1,3))</f>
        <v/>
      </c>
    </row>
    <row r="1379" s="199" customFormat="1" ht="18.95" customHeight="1" spans="1:4">
      <c r="A1379" s="204" t="s">
        <v>2225</v>
      </c>
      <c r="B1379" s="205">
        <v>0</v>
      </c>
      <c r="C1379" s="205">
        <v>0</v>
      </c>
      <c r="D1379" s="63" t="str">
        <f t="shared" si="21"/>
        <v/>
      </c>
    </row>
    <row r="1380" s="199" customFormat="1" ht="18.95" customHeight="1" spans="1:4">
      <c r="A1380" s="206" t="s">
        <v>2227</v>
      </c>
      <c r="B1380" s="205">
        <f>SUM(B1381:B1391)</f>
        <v>4</v>
      </c>
      <c r="C1380" s="205">
        <f>SUM(C1381:C1391)</f>
        <v>5</v>
      </c>
      <c r="D1380" s="63">
        <f t="shared" si="21"/>
        <v>0.25</v>
      </c>
    </row>
    <row r="1381" s="199" customFormat="1" ht="18.95" customHeight="1" spans="1:4">
      <c r="A1381" s="206" t="s">
        <v>2229</v>
      </c>
      <c r="B1381" s="205">
        <v>0</v>
      </c>
      <c r="C1381" s="205">
        <v>0</v>
      </c>
      <c r="D1381" s="63" t="str">
        <f t="shared" si="21"/>
        <v/>
      </c>
    </row>
    <row r="1382" s="199" customFormat="1" ht="18.95" customHeight="1" spans="1:4">
      <c r="A1382" s="204" t="s">
        <v>2231</v>
      </c>
      <c r="B1382" s="205">
        <v>0</v>
      </c>
      <c r="C1382" s="205">
        <v>0</v>
      </c>
      <c r="D1382" s="63" t="str">
        <f t="shared" si="21"/>
        <v/>
      </c>
    </row>
    <row r="1383" s="199" customFormat="1" ht="18.95" customHeight="1" spans="1:4">
      <c r="A1383" s="204" t="s">
        <v>2233</v>
      </c>
      <c r="B1383" s="205">
        <v>4</v>
      </c>
      <c r="C1383" s="205">
        <v>5</v>
      </c>
      <c r="D1383" s="63">
        <f t="shared" si="21"/>
        <v>0.25</v>
      </c>
    </row>
    <row r="1384" s="199" customFormat="1" ht="18.95" customHeight="1" spans="1:4">
      <c r="A1384" s="204" t="s">
        <v>2235</v>
      </c>
      <c r="B1384" s="205">
        <v>0</v>
      </c>
      <c r="C1384" s="205">
        <v>0</v>
      </c>
      <c r="D1384" s="63" t="str">
        <f t="shared" si="21"/>
        <v/>
      </c>
    </row>
    <row r="1385" s="199" customFormat="1" ht="18.95" customHeight="1" spans="1:4">
      <c r="A1385" s="204" t="s">
        <v>2237</v>
      </c>
      <c r="B1385" s="205">
        <v>0</v>
      </c>
      <c r="C1385" s="205">
        <v>0</v>
      </c>
      <c r="D1385" s="63" t="str">
        <f t="shared" si="21"/>
        <v/>
      </c>
    </row>
    <row r="1386" s="199" customFormat="1" ht="18.95" customHeight="1" spans="1:4">
      <c r="A1386" s="204" t="s">
        <v>2239</v>
      </c>
      <c r="B1386" s="205">
        <v>0</v>
      </c>
      <c r="C1386" s="205">
        <v>0</v>
      </c>
      <c r="D1386" s="63" t="str">
        <f t="shared" si="21"/>
        <v/>
      </c>
    </row>
    <row r="1387" s="199" customFormat="1" ht="18.95" customHeight="1" spans="1:4">
      <c r="A1387" s="204" t="s">
        <v>2241</v>
      </c>
      <c r="B1387" s="205">
        <v>0</v>
      </c>
      <c r="C1387" s="205">
        <v>0</v>
      </c>
      <c r="D1387" s="63" t="str">
        <f t="shared" si="21"/>
        <v/>
      </c>
    </row>
    <row r="1388" s="199" customFormat="1" ht="18.95" customHeight="1" spans="1:4">
      <c r="A1388" s="204" t="s">
        <v>2243</v>
      </c>
      <c r="B1388" s="205">
        <v>0</v>
      </c>
      <c r="C1388" s="205">
        <v>0</v>
      </c>
      <c r="D1388" s="63" t="str">
        <f t="shared" si="21"/>
        <v/>
      </c>
    </row>
    <row r="1389" s="199" customFormat="1" ht="18.95" customHeight="1" spans="1:4">
      <c r="A1389" s="204" t="s">
        <v>2245</v>
      </c>
      <c r="B1389" s="205">
        <v>0</v>
      </c>
      <c r="C1389" s="205">
        <v>0</v>
      </c>
      <c r="D1389" s="63" t="str">
        <f t="shared" si="21"/>
        <v/>
      </c>
    </row>
    <row r="1390" s="199" customFormat="1" ht="18.95" customHeight="1" spans="1:4">
      <c r="A1390" s="204" t="s">
        <v>2247</v>
      </c>
      <c r="B1390" s="205">
        <v>0</v>
      </c>
      <c r="C1390" s="205">
        <v>0</v>
      </c>
      <c r="D1390" s="63" t="str">
        <f t="shared" si="21"/>
        <v/>
      </c>
    </row>
    <row r="1391" s="199" customFormat="1" ht="18.95" customHeight="1" spans="1:4">
      <c r="A1391" s="204" t="s">
        <v>2249</v>
      </c>
      <c r="B1391" s="205">
        <v>0</v>
      </c>
      <c r="C1391" s="205">
        <v>0</v>
      </c>
      <c r="D1391" s="63" t="str">
        <f t="shared" si="21"/>
        <v/>
      </c>
    </row>
    <row r="1392" s="215" customFormat="1" ht="18.95" customHeight="1" spans="1:4">
      <c r="A1392" s="202" t="s">
        <v>2630</v>
      </c>
      <c r="B1392" s="203" t="e">
        <f>SUMIFS(B$1393:B$1448,#REF!,"&lt;&gt;")</f>
        <v>#REF!</v>
      </c>
      <c r="C1392" s="203" t="e">
        <f>SUMIFS(C$1393:C$1448,#REF!,"&lt;&gt;")</f>
        <v>#REF!</v>
      </c>
      <c r="D1392" s="140" t="e">
        <f t="shared" si="21"/>
        <v>#REF!</v>
      </c>
    </row>
    <row r="1393" s="199" customFormat="1" ht="18.95" customHeight="1" spans="1:4">
      <c r="A1393" s="206" t="s">
        <v>2631</v>
      </c>
      <c r="B1393" s="205">
        <f>SUM(B1394:B1404)</f>
        <v>0</v>
      </c>
      <c r="C1393" s="205">
        <f>SUM(C1394:C1404)</f>
        <v>3193</v>
      </c>
      <c r="D1393" s="63" t="str">
        <f t="shared" si="21"/>
        <v/>
      </c>
    </row>
    <row r="1394" s="199" customFormat="1" ht="18.95" customHeight="1" spans="1:4">
      <c r="A1394" s="206" t="s">
        <v>1412</v>
      </c>
      <c r="B1394" s="205"/>
      <c r="C1394" s="205">
        <v>2613</v>
      </c>
      <c r="D1394" s="63" t="str">
        <f t="shared" si="21"/>
        <v/>
      </c>
    </row>
    <row r="1395" s="199" customFormat="1" ht="18.95" customHeight="1" spans="1:4">
      <c r="A1395" s="206" t="s">
        <v>1413</v>
      </c>
      <c r="B1395" s="205"/>
      <c r="C1395" s="205">
        <v>180</v>
      </c>
      <c r="D1395" s="63" t="str">
        <f t="shared" si="21"/>
        <v/>
      </c>
    </row>
    <row r="1396" s="199" customFormat="1" ht="18.95" customHeight="1" spans="1:4">
      <c r="A1396" s="206" t="s">
        <v>1414</v>
      </c>
      <c r="B1396" s="205"/>
      <c r="C1396" s="205"/>
      <c r="D1396" s="63" t="str">
        <f t="shared" si="21"/>
        <v/>
      </c>
    </row>
    <row r="1397" s="199" customFormat="1" ht="18.95" customHeight="1" spans="1:4">
      <c r="A1397" s="206" t="s">
        <v>2632</v>
      </c>
      <c r="B1397" s="205"/>
      <c r="C1397" s="205"/>
      <c r="D1397" s="63" t="str">
        <f t="shared" si="21"/>
        <v/>
      </c>
    </row>
    <row r="1398" s="199" customFormat="1" ht="18.95" customHeight="1" spans="1:4">
      <c r="A1398" s="206" t="s">
        <v>2633</v>
      </c>
      <c r="B1398" s="205"/>
      <c r="C1398" s="205"/>
      <c r="D1398" s="63" t="str">
        <f t="shared" si="21"/>
        <v/>
      </c>
    </row>
    <row r="1399" s="199" customFormat="1" ht="18.95" customHeight="1" spans="1:4">
      <c r="A1399" s="206" t="s">
        <v>2634</v>
      </c>
      <c r="B1399" s="205"/>
      <c r="C1399" s="205">
        <v>350</v>
      </c>
      <c r="D1399" s="63" t="str">
        <f t="shared" si="21"/>
        <v/>
      </c>
    </row>
    <row r="1400" s="199" customFormat="1" ht="18.95" customHeight="1" spans="1:4">
      <c r="A1400" s="206" t="s">
        <v>2635</v>
      </c>
      <c r="B1400" s="205"/>
      <c r="C1400" s="205"/>
      <c r="D1400" s="63" t="str">
        <f t="shared" si="21"/>
        <v/>
      </c>
    </row>
    <row r="1401" s="199" customFormat="1" ht="18.95" customHeight="1" spans="1:4">
      <c r="A1401" s="206" t="s">
        <v>2636</v>
      </c>
      <c r="B1401" s="205"/>
      <c r="C1401" s="205">
        <v>50</v>
      </c>
      <c r="D1401" s="63" t="str">
        <f t="shared" si="21"/>
        <v/>
      </c>
    </row>
    <row r="1402" s="199" customFormat="1" ht="18.95" customHeight="1" spans="1:4">
      <c r="A1402" s="206" t="s">
        <v>2637</v>
      </c>
      <c r="B1402" s="205"/>
      <c r="C1402" s="205"/>
      <c r="D1402" s="63" t="str">
        <f t="shared" si="21"/>
        <v/>
      </c>
    </row>
    <row r="1403" s="199" customFormat="1" ht="18.95" customHeight="1" spans="1:4">
      <c r="A1403" s="206" t="s">
        <v>1450</v>
      </c>
      <c r="B1403" s="205"/>
      <c r="C1403" s="205"/>
      <c r="D1403" s="63" t="str">
        <f t="shared" si="21"/>
        <v/>
      </c>
    </row>
    <row r="1404" s="199" customFormat="1" ht="18.95" customHeight="1" spans="1:4">
      <c r="A1404" s="206" t="s">
        <v>2638</v>
      </c>
      <c r="B1404" s="205"/>
      <c r="C1404" s="205"/>
      <c r="D1404" s="63" t="str">
        <f t="shared" si="21"/>
        <v/>
      </c>
    </row>
    <row r="1405" s="199" customFormat="1" ht="18.95" customHeight="1" spans="1:4">
      <c r="A1405" s="206" t="s">
        <v>2639</v>
      </c>
      <c r="B1405" s="205">
        <f>SUM(B1406:B1410)</f>
        <v>0</v>
      </c>
      <c r="C1405" s="205">
        <f>SUM(C1406:C1410)</f>
        <v>5800</v>
      </c>
      <c r="D1405" s="63" t="str">
        <f t="shared" si="21"/>
        <v/>
      </c>
    </row>
    <row r="1406" s="199" customFormat="1" ht="18.95" customHeight="1" spans="1:4">
      <c r="A1406" s="206" t="s">
        <v>1412</v>
      </c>
      <c r="B1406" s="205"/>
      <c r="C1406" s="205"/>
      <c r="D1406" s="63" t="str">
        <f t="shared" si="21"/>
        <v/>
      </c>
    </row>
    <row r="1407" s="199" customFormat="1" ht="18.95" customHeight="1" spans="1:4">
      <c r="A1407" s="206" t="s">
        <v>1413</v>
      </c>
      <c r="B1407" s="205"/>
      <c r="C1407" s="205"/>
      <c r="D1407" s="63" t="str">
        <f t="shared" si="21"/>
        <v/>
      </c>
    </row>
    <row r="1408" s="199" customFormat="1" ht="18.95" customHeight="1" spans="1:4">
      <c r="A1408" s="206" t="s">
        <v>1414</v>
      </c>
      <c r="B1408" s="205"/>
      <c r="C1408" s="205"/>
      <c r="D1408" s="63" t="str">
        <f t="shared" si="21"/>
        <v/>
      </c>
    </row>
    <row r="1409" s="199" customFormat="1" ht="18.95" customHeight="1" spans="1:4">
      <c r="A1409" s="206" t="s">
        <v>2640</v>
      </c>
      <c r="B1409" s="205"/>
      <c r="C1409" s="205">
        <v>5800</v>
      </c>
      <c r="D1409" s="63" t="str">
        <f t="shared" si="21"/>
        <v/>
      </c>
    </row>
    <row r="1410" s="199" customFormat="1" ht="18.95" customHeight="1" spans="1:4">
      <c r="A1410" s="206" t="s">
        <v>2641</v>
      </c>
      <c r="B1410" s="205"/>
      <c r="C1410" s="205"/>
      <c r="D1410" s="63" t="str">
        <f t="shared" si="21"/>
        <v/>
      </c>
    </row>
    <row r="1411" s="199" customFormat="1" ht="18.95" customHeight="1" spans="1:4">
      <c r="A1411" s="206" t="s">
        <v>2642</v>
      </c>
      <c r="B1411" s="205">
        <f>SUM(B1412:B1416)</f>
        <v>0</v>
      </c>
      <c r="C1411" s="205">
        <f>SUM(C1412:C1416)</f>
        <v>0</v>
      </c>
      <c r="D1411" s="63" t="str">
        <f t="shared" si="21"/>
        <v/>
      </c>
    </row>
    <row r="1412" s="199" customFormat="1" ht="18.95" customHeight="1" spans="1:4">
      <c r="A1412" s="206" t="s">
        <v>1412</v>
      </c>
      <c r="B1412" s="205"/>
      <c r="C1412" s="205"/>
      <c r="D1412" s="63" t="str">
        <f t="shared" si="21"/>
        <v/>
      </c>
    </row>
    <row r="1413" s="199" customFormat="1" ht="18.95" customHeight="1" spans="1:4">
      <c r="A1413" s="206" t="s">
        <v>1413</v>
      </c>
      <c r="B1413" s="205"/>
      <c r="C1413" s="205"/>
      <c r="D1413" s="63" t="str">
        <f t="shared" si="21"/>
        <v/>
      </c>
    </row>
    <row r="1414" s="199" customFormat="1" ht="18.95" customHeight="1" spans="1:4">
      <c r="A1414" s="206" t="s">
        <v>1414</v>
      </c>
      <c r="B1414" s="205"/>
      <c r="C1414" s="205"/>
      <c r="D1414" s="63" t="str">
        <f t="shared" si="21"/>
        <v/>
      </c>
    </row>
    <row r="1415" s="199" customFormat="1" ht="18.95" customHeight="1" spans="1:4">
      <c r="A1415" s="206" t="s">
        <v>2643</v>
      </c>
      <c r="B1415" s="205"/>
      <c r="C1415" s="205"/>
      <c r="D1415" s="63" t="str">
        <f t="shared" si="21"/>
        <v/>
      </c>
    </row>
    <row r="1416" s="199" customFormat="1" ht="18.95" customHeight="1" spans="1:4">
      <c r="A1416" s="206" t="s">
        <v>2644</v>
      </c>
      <c r="B1416" s="205"/>
      <c r="C1416" s="205"/>
      <c r="D1416" s="63" t="str">
        <f t="shared" si="21"/>
        <v/>
      </c>
    </row>
    <row r="1417" s="199" customFormat="1" ht="18.95" customHeight="1" spans="1:4">
      <c r="A1417" s="206" t="s">
        <v>2645</v>
      </c>
      <c r="B1417" s="205">
        <f>SUM(B1418:B1424)</f>
        <v>0</v>
      </c>
      <c r="C1417" s="205">
        <f>SUM(C1418:C1424)</f>
        <v>35</v>
      </c>
      <c r="D1417" s="63" t="str">
        <f t="shared" si="21"/>
        <v/>
      </c>
    </row>
    <row r="1418" s="199" customFormat="1" ht="18.95" customHeight="1" spans="1:4">
      <c r="A1418" s="206" t="s">
        <v>1412</v>
      </c>
      <c r="B1418" s="205"/>
      <c r="C1418" s="205"/>
      <c r="D1418" s="63" t="str">
        <f t="shared" si="21"/>
        <v/>
      </c>
    </row>
    <row r="1419" s="199" customFormat="1" ht="18.95" customHeight="1" spans="1:4">
      <c r="A1419" s="206" t="s">
        <v>1413</v>
      </c>
      <c r="B1419" s="205"/>
      <c r="C1419" s="205"/>
      <c r="D1419" s="63" t="str">
        <f t="shared" si="21"/>
        <v/>
      </c>
    </row>
    <row r="1420" s="199" customFormat="1" ht="18.95" customHeight="1" spans="1:4">
      <c r="A1420" s="206" t="s">
        <v>1414</v>
      </c>
      <c r="B1420" s="205"/>
      <c r="C1420" s="205"/>
      <c r="D1420" s="63" t="str">
        <f t="shared" si="21"/>
        <v/>
      </c>
    </row>
    <row r="1421" s="199" customFormat="1" ht="18.95" customHeight="1" spans="1:4">
      <c r="A1421" s="206" t="s">
        <v>2646</v>
      </c>
      <c r="B1421" s="205"/>
      <c r="C1421" s="205">
        <v>35</v>
      </c>
      <c r="D1421" s="63" t="str">
        <f t="shared" si="21"/>
        <v/>
      </c>
    </row>
    <row r="1422" s="199" customFormat="1" ht="18.95" customHeight="1" spans="1:4">
      <c r="A1422" s="206" t="s">
        <v>2647</v>
      </c>
      <c r="B1422" s="205"/>
      <c r="C1422" s="205"/>
      <c r="D1422" s="63" t="str">
        <f t="shared" si="21"/>
        <v/>
      </c>
    </row>
    <row r="1423" s="199" customFormat="1" ht="18.95" customHeight="1" spans="1:4">
      <c r="A1423" s="206" t="s">
        <v>1450</v>
      </c>
      <c r="B1423" s="205"/>
      <c r="C1423" s="205"/>
      <c r="D1423" s="63" t="str">
        <f t="shared" si="21"/>
        <v/>
      </c>
    </row>
    <row r="1424" s="199" customFormat="1" ht="18.95" customHeight="1" spans="1:4">
      <c r="A1424" s="206" t="s">
        <v>2648</v>
      </c>
      <c r="B1424" s="205"/>
      <c r="C1424" s="205"/>
      <c r="D1424" s="63" t="str">
        <f t="shared" si="21"/>
        <v/>
      </c>
    </row>
    <row r="1425" s="199" customFormat="1" ht="18.95" customHeight="1" spans="1:4">
      <c r="A1425" s="206" t="s">
        <v>2075</v>
      </c>
      <c r="B1425" s="205">
        <f>SUM(B1426:B1437)</f>
        <v>0</v>
      </c>
      <c r="C1425" s="205">
        <f>SUM(C1426:C1437)</f>
        <v>1282</v>
      </c>
      <c r="D1425" s="63" t="str">
        <f t="shared" si="21"/>
        <v/>
      </c>
    </row>
    <row r="1426" s="199" customFormat="1" ht="18.95" customHeight="1" spans="1:4">
      <c r="A1426" s="206" t="s">
        <v>1412</v>
      </c>
      <c r="B1426" s="205"/>
      <c r="C1426" s="205">
        <v>869</v>
      </c>
      <c r="D1426" s="63" t="str">
        <f t="shared" si="21"/>
        <v/>
      </c>
    </row>
    <row r="1427" s="199" customFormat="1" ht="18.95" customHeight="1" spans="1:4">
      <c r="A1427" s="206" t="s">
        <v>1413</v>
      </c>
      <c r="B1427" s="205"/>
      <c r="C1427" s="205">
        <v>20</v>
      </c>
      <c r="D1427" s="63" t="str">
        <f t="shared" si="21"/>
        <v/>
      </c>
    </row>
    <row r="1428" s="199" customFormat="1" ht="18.95" customHeight="1" spans="1:4">
      <c r="A1428" s="206" t="s">
        <v>1414</v>
      </c>
      <c r="B1428" s="205"/>
      <c r="C1428" s="205"/>
      <c r="D1428" s="63" t="str">
        <f t="shared" si="21"/>
        <v/>
      </c>
    </row>
    <row r="1429" s="199" customFormat="1" ht="18.95" customHeight="1" spans="1:4">
      <c r="A1429" s="206" t="s">
        <v>2077</v>
      </c>
      <c r="B1429" s="205"/>
      <c r="C1429" s="205">
        <v>40</v>
      </c>
      <c r="D1429" s="63" t="str">
        <f t="shared" si="21"/>
        <v/>
      </c>
    </row>
    <row r="1430" s="199" customFormat="1" ht="18.95" customHeight="1" spans="1:4">
      <c r="A1430" s="206" t="s">
        <v>2079</v>
      </c>
      <c r="B1430" s="205"/>
      <c r="C1430" s="205">
        <v>45</v>
      </c>
      <c r="D1430" s="63" t="str">
        <f t="shared" si="21"/>
        <v/>
      </c>
    </row>
    <row r="1431" s="199" customFormat="1" ht="18.95" customHeight="1" spans="1:4">
      <c r="A1431" s="206" t="s">
        <v>2081</v>
      </c>
      <c r="B1431" s="205"/>
      <c r="C1431" s="205">
        <v>42</v>
      </c>
      <c r="D1431" s="63" t="str">
        <f t="shared" si="21"/>
        <v/>
      </c>
    </row>
    <row r="1432" s="199" customFormat="1" ht="18.95" customHeight="1" spans="1:4">
      <c r="A1432" s="206" t="s">
        <v>2083</v>
      </c>
      <c r="B1432" s="205"/>
      <c r="C1432" s="205">
        <v>56</v>
      </c>
      <c r="D1432" s="63" t="str">
        <f t="shared" si="21"/>
        <v/>
      </c>
    </row>
    <row r="1433" s="199" customFormat="1" ht="18.95" customHeight="1" spans="1:4">
      <c r="A1433" s="206" t="s">
        <v>2085</v>
      </c>
      <c r="B1433" s="205"/>
      <c r="C1433" s="205"/>
      <c r="D1433" s="63" t="str">
        <f t="shared" si="21"/>
        <v/>
      </c>
    </row>
    <row r="1434" s="199" customFormat="1" ht="18.95" customHeight="1" spans="1:4">
      <c r="A1434" s="206" t="s">
        <v>2087</v>
      </c>
      <c r="B1434" s="205"/>
      <c r="C1434" s="205"/>
      <c r="D1434" s="63" t="str">
        <f t="shared" si="21"/>
        <v/>
      </c>
    </row>
    <row r="1435" s="199" customFormat="1" ht="18.95" customHeight="1" spans="1:4">
      <c r="A1435" s="206" t="s">
        <v>2089</v>
      </c>
      <c r="B1435" s="205"/>
      <c r="C1435" s="205"/>
      <c r="D1435" s="63" t="str">
        <f t="shared" si="21"/>
        <v/>
      </c>
    </row>
    <row r="1436" s="199" customFormat="1" ht="18.95" customHeight="1" spans="1:4">
      <c r="A1436" s="206" t="s">
        <v>2091</v>
      </c>
      <c r="B1436" s="205"/>
      <c r="C1436" s="205">
        <v>210</v>
      </c>
      <c r="D1436" s="63" t="str">
        <f t="shared" si="21"/>
        <v/>
      </c>
    </row>
    <row r="1437" s="199" customFormat="1" ht="18.95" customHeight="1" spans="1:4">
      <c r="A1437" s="206" t="s">
        <v>2093</v>
      </c>
      <c r="B1437" s="205"/>
      <c r="C1437" s="205"/>
      <c r="D1437" s="63" t="str">
        <f t="shared" si="21"/>
        <v/>
      </c>
    </row>
    <row r="1438" s="199" customFormat="1" ht="18.95" customHeight="1" spans="1:4">
      <c r="A1438" s="206" t="s">
        <v>2649</v>
      </c>
      <c r="B1438" s="205">
        <f>SUM(B1439:B1441)</f>
        <v>0</v>
      </c>
      <c r="C1438" s="205">
        <f>SUM(C1439:C1441)</f>
        <v>13200</v>
      </c>
      <c r="D1438" s="63" t="str">
        <f t="shared" si="21"/>
        <v/>
      </c>
    </row>
    <row r="1439" s="199" customFormat="1" ht="18.95" customHeight="1" spans="1:4">
      <c r="A1439" s="206" t="s">
        <v>2013</v>
      </c>
      <c r="B1439" s="205"/>
      <c r="C1439" s="205">
        <v>13200</v>
      </c>
      <c r="D1439" s="63" t="str">
        <f t="shared" si="21"/>
        <v/>
      </c>
    </row>
    <row r="1440" s="199" customFormat="1" ht="18.95" customHeight="1" spans="1:4">
      <c r="A1440" s="206" t="s">
        <v>2650</v>
      </c>
      <c r="B1440" s="205"/>
      <c r="C1440" s="205"/>
      <c r="D1440" s="63" t="str">
        <f t="shared" si="21"/>
        <v/>
      </c>
    </row>
    <row r="1441" s="199" customFormat="1" ht="18.95" customHeight="1" spans="1:4">
      <c r="A1441" s="206" t="s">
        <v>2651</v>
      </c>
      <c r="B1441" s="205"/>
      <c r="C1441" s="205"/>
      <c r="D1441" s="63" t="str">
        <f t="shared" si="21"/>
        <v/>
      </c>
    </row>
    <row r="1442" s="199" customFormat="1" ht="18.95" customHeight="1" spans="1:4">
      <c r="A1442" s="206" t="s">
        <v>2652</v>
      </c>
      <c r="B1442" s="205">
        <f>SUM(B1443:B1447)</f>
        <v>0</v>
      </c>
      <c r="C1442" s="205">
        <f>SUM(C1443:C1447)</f>
        <v>4500</v>
      </c>
      <c r="D1442" s="63" t="str">
        <f t="shared" si="21"/>
        <v/>
      </c>
    </row>
    <row r="1443" s="199" customFormat="1" ht="18.95" customHeight="1" spans="1:4">
      <c r="A1443" s="206" t="s">
        <v>2653</v>
      </c>
      <c r="B1443" s="205"/>
      <c r="C1443" s="205">
        <v>1000</v>
      </c>
      <c r="D1443" s="63" t="str">
        <f t="shared" si="21"/>
        <v/>
      </c>
    </row>
    <row r="1444" s="199" customFormat="1" ht="18.95" customHeight="1" spans="1:4">
      <c r="A1444" s="206" t="s">
        <v>2654</v>
      </c>
      <c r="B1444" s="205"/>
      <c r="C1444" s="205">
        <v>3000</v>
      </c>
      <c r="D1444" s="63" t="str">
        <f t="shared" si="21"/>
        <v/>
      </c>
    </row>
    <row r="1445" s="199" customFormat="1" ht="18.95" customHeight="1" spans="1:4">
      <c r="A1445" s="206" t="s">
        <v>2655</v>
      </c>
      <c r="B1445" s="205"/>
      <c r="C1445" s="205"/>
      <c r="D1445" s="63" t="str">
        <f t="shared" si="21"/>
        <v/>
      </c>
    </row>
    <row r="1446" s="199" customFormat="1" ht="18.95" customHeight="1" spans="1:4">
      <c r="A1446" s="206" t="s">
        <v>2656</v>
      </c>
      <c r="B1446" s="205"/>
      <c r="C1446" s="205"/>
      <c r="D1446" s="63" t="str">
        <f t="shared" si="21"/>
        <v/>
      </c>
    </row>
    <row r="1447" s="199" customFormat="1" ht="18.95" customHeight="1" spans="1:4">
      <c r="A1447" s="206" t="s">
        <v>2657</v>
      </c>
      <c r="B1447" s="205"/>
      <c r="C1447" s="205">
        <v>500</v>
      </c>
      <c r="D1447" s="63" t="str">
        <f t="shared" si="21"/>
        <v/>
      </c>
    </row>
    <row r="1448" s="199" customFormat="1" ht="18.95" customHeight="1" spans="1:4">
      <c r="A1448" s="206" t="s">
        <v>2658</v>
      </c>
      <c r="B1448" s="205"/>
      <c r="C1448" s="205"/>
      <c r="D1448" s="63" t="str">
        <f t="shared" si="21"/>
        <v/>
      </c>
    </row>
    <row r="1449" s="215" customFormat="1" ht="18.95" customHeight="1" spans="1:4">
      <c r="A1449" s="202" t="s">
        <v>2659</v>
      </c>
      <c r="B1449" s="203">
        <v>0</v>
      </c>
      <c r="C1449" s="203">
        <v>17565</v>
      </c>
      <c r="D1449" s="140" t="str">
        <f t="shared" si="21"/>
        <v/>
      </c>
    </row>
    <row r="1450" s="199" customFormat="1" ht="18.95" customHeight="1" spans="1:4">
      <c r="A1450" s="202" t="s">
        <v>2660</v>
      </c>
      <c r="B1450" s="205"/>
      <c r="C1450" s="205"/>
      <c r="D1450" s="63"/>
    </row>
    <row r="1451" s="199" customFormat="1" ht="18.95" customHeight="1" spans="1:4">
      <c r="A1451" s="206" t="s">
        <v>2661</v>
      </c>
      <c r="B1451" s="205"/>
      <c r="C1451" s="205"/>
      <c r="D1451" s="63"/>
    </row>
    <row r="1452" s="199" customFormat="1" ht="18.95" customHeight="1" spans="1:4">
      <c r="A1452" s="206" t="s">
        <v>2662</v>
      </c>
      <c r="B1452" s="205"/>
      <c r="C1452" s="205"/>
      <c r="D1452" s="63"/>
    </row>
    <row r="1453" s="199" customFormat="1" ht="18.95" customHeight="1" spans="1:4">
      <c r="A1453" s="206" t="s">
        <v>2663</v>
      </c>
      <c r="B1453" s="205"/>
      <c r="C1453" s="205"/>
      <c r="D1453" s="63"/>
    </row>
    <row r="1454" s="199" customFormat="1" ht="18.95" customHeight="1" spans="1:4">
      <c r="A1454" s="206" t="s">
        <v>2664</v>
      </c>
      <c r="B1454" s="205"/>
      <c r="C1454" s="205"/>
      <c r="D1454" s="63"/>
    </row>
    <row r="1455" s="199" customFormat="1" ht="18.95" customHeight="1" spans="1:4">
      <c r="A1455" s="206" t="s">
        <v>2665</v>
      </c>
      <c r="B1455" s="205"/>
      <c r="C1455" s="205"/>
      <c r="D1455" s="63"/>
    </row>
    <row r="1456" s="215" customFormat="1" ht="18.95" customHeight="1" spans="1:4">
      <c r="A1456" s="202" t="s">
        <v>2666</v>
      </c>
      <c r="B1456" s="203">
        <f>SUM(B1457:B1457)</f>
        <v>11186</v>
      </c>
      <c r="C1456" s="203">
        <f>SUM(C1457:C1457)</f>
        <v>45722</v>
      </c>
      <c r="D1456" s="140">
        <f>IF(OR(VALUE(C1456)=0,ISERROR(C1456/B1456-1)),"",ROUND(C1456/B1456-1,3))</f>
        <v>3.087</v>
      </c>
    </row>
    <row r="1457" s="199" customFormat="1" ht="18.95" customHeight="1" spans="1:4">
      <c r="A1457" s="206" t="s">
        <v>2667</v>
      </c>
      <c r="B1457" s="205">
        <f>SUM(B1458:B1461)</f>
        <v>11186</v>
      </c>
      <c r="C1457" s="205">
        <f>SUM(C1458:C1461)</f>
        <v>45722</v>
      </c>
      <c r="D1457" s="63">
        <f>IF(OR(VALUE(C1457)=0,ISERROR(C1457/B1457-1)),"",ROUND(C1457/B1457-1,3))</f>
        <v>3.087</v>
      </c>
    </row>
    <row r="1458" s="199" customFormat="1" ht="18.95" customHeight="1" spans="1:4">
      <c r="A1458" s="206" t="s">
        <v>2668</v>
      </c>
      <c r="B1458" s="205">
        <v>10969</v>
      </c>
      <c r="C1458" s="205">
        <v>45722</v>
      </c>
      <c r="D1458" s="63"/>
    </row>
    <row r="1459" s="199" customFormat="1" ht="18.95" customHeight="1" spans="1:4">
      <c r="A1459" s="206" t="s">
        <v>2669</v>
      </c>
      <c r="B1459" s="205"/>
      <c r="C1459" s="205"/>
      <c r="D1459" s="63"/>
    </row>
    <row r="1460" s="199" customFormat="1" ht="18.95" customHeight="1" spans="1:4">
      <c r="A1460" s="206" t="s">
        <v>2670</v>
      </c>
      <c r="B1460" s="205"/>
      <c r="C1460" s="205"/>
      <c r="D1460" s="63"/>
    </row>
    <row r="1461" s="199" customFormat="1" ht="18.95" customHeight="1" spans="1:4">
      <c r="A1461" s="206" t="s">
        <v>2671</v>
      </c>
      <c r="B1461" s="205">
        <v>217</v>
      </c>
      <c r="C1461" s="205"/>
      <c r="D1461" s="63"/>
    </row>
    <row r="1462" s="215" customFormat="1" ht="18.95" customHeight="1" spans="1:4">
      <c r="A1462" s="202" t="s">
        <v>2672</v>
      </c>
      <c r="B1462" s="203">
        <f>SUM(B1463:B1463)</f>
        <v>0</v>
      </c>
      <c r="C1462" s="203">
        <f>SUM(C1463:C1463)</f>
        <v>97</v>
      </c>
      <c r="D1462" s="140" t="str">
        <f>IF(OR(VALUE(C1462)=0,ISERROR(C1462/B1462-1)),"",ROUND(C1462/B1462-1,3))</f>
        <v/>
      </c>
    </row>
    <row r="1463" s="199" customFormat="1" ht="18.95" customHeight="1" spans="1:4">
      <c r="A1463" s="206" t="s">
        <v>2260</v>
      </c>
      <c r="B1463" s="205"/>
      <c r="C1463" s="205">
        <v>97</v>
      </c>
      <c r="D1463" s="63" t="str">
        <f>IF(OR(VALUE(C1463)=0,ISERROR(C1463/B1463-1)),"",ROUND(C1463/B1463-1,3))</f>
        <v/>
      </c>
    </row>
    <row r="1464" s="215" customFormat="1" ht="18.95" customHeight="1" spans="1:4">
      <c r="A1464" s="202" t="s">
        <v>2673</v>
      </c>
      <c r="B1464" s="203">
        <f>SUM(B1465:B1466)</f>
        <v>0</v>
      </c>
      <c r="C1464" s="203">
        <f>SUM(C1465:C1466)</f>
        <v>11770</v>
      </c>
      <c r="D1464" s="140" t="str">
        <f t="shared" si="21"/>
        <v/>
      </c>
    </row>
    <row r="1465" s="199" customFormat="1" ht="18.95" customHeight="1" spans="1:4">
      <c r="A1465" s="204" t="s">
        <v>2265</v>
      </c>
      <c r="B1465" s="205">
        <v>0</v>
      </c>
      <c r="C1465" s="205">
        <f>9809+1961</f>
        <v>11770</v>
      </c>
      <c r="D1465" s="63" t="str">
        <f t="shared" si="21"/>
        <v/>
      </c>
    </row>
    <row r="1466" s="199" customFormat="1" ht="18.95" customHeight="1" spans="1:4">
      <c r="A1466" s="204" t="s">
        <v>2266</v>
      </c>
      <c r="B1466" s="205"/>
      <c r="C1466" s="205"/>
      <c r="D1466" s="63" t="str">
        <f t="shared" si="21"/>
        <v/>
      </c>
    </row>
    <row r="1467" s="199" customFormat="1" ht="18.95" customHeight="1" spans="1:4">
      <c r="A1467" s="207" t="s">
        <v>2267</v>
      </c>
      <c r="B1467" s="203" t="e">
        <f>SUMIFS(B$5:B$1466,#REF!,"&lt;&gt;")</f>
        <v>#REF!</v>
      </c>
      <c r="C1467" s="203" t="e">
        <f>SUMIFS(C$5:C$1466,#REF!,"&lt;&gt;")</f>
        <v>#REF!</v>
      </c>
      <c r="D1467" s="140" t="e">
        <f t="shared" si="21"/>
        <v>#REF!</v>
      </c>
    </row>
    <row r="1468" s="199" customFormat="1" ht="18.95" customHeight="1" spans="1:4">
      <c r="A1468" s="202" t="s">
        <v>2268</v>
      </c>
      <c r="B1468" s="203">
        <f>SUM(B1469:B1471)</f>
        <v>94800</v>
      </c>
      <c r="C1468" s="203">
        <f>SUM(C1469:C1471)</f>
        <v>96500</v>
      </c>
      <c r="D1468" s="140"/>
    </row>
    <row r="1469" s="199" customFormat="1" ht="18.95" customHeight="1" spans="1:4">
      <c r="A1469" s="206" t="s">
        <v>2269</v>
      </c>
      <c r="B1469" s="205">
        <v>67513</v>
      </c>
      <c r="C1469" s="205">
        <v>96500</v>
      </c>
      <c r="D1469" s="63"/>
    </row>
    <row r="1470" s="199" customFormat="1" ht="18.95" customHeight="1" spans="1:4">
      <c r="A1470" s="206" t="s">
        <v>2270</v>
      </c>
      <c r="B1470" s="205"/>
      <c r="C1470" s="205"/>
      <c r="D1470" s="63"/>
    </row>
    <row r="1471" s="199" customFormat="1" ht="18.95" customHeight="1" spans="1:4">
      <c r="A1471" s="206" t="s">
        <v>2271</v>
      </c>
      <c r="B1471" s="205">
        <v>27287</v>
      </c>
      <c r="C1471" s="205"/>
      <c r="D1471" s="63"/>
    </row>
    <row r="1472" s="199" customFormat="1" ht="18.95" customHeight="1" spans="1:4">
      <c r="A1472" s="202" t="s">
        <v>2274</v>
      </c>
      <c r="B1472" s="203">
        <f>SUM(B1473:B1475)</f>
        <v>0</v>
      </c>
      <c r="C1472" s="203">
        <f>SUM(C1473:C1475)</f>
        <v>0</v>
      </c>
      <c r="D1472" s="140"/>
    </row>
    <row r="1473" s="199" customFormat="1" ht="18.95" customHeight="1" spans="1:4">
      <c r="A1473" s="206" t="s">
        <v>2275</v>
      </c>
      <c r="B1473" s="208"/>
      <c r="C1473" s="208"/>
      <c r="D1473" s="63"/>
    </row>
    <row r="1474" s="199" customFormat="1" ht="18.95" customHeight="1" spans="1:4">
      <c r="A1474" s="206" t="s">
        <v>2276</v>
      </c>
      <c r="B1474" s="208"/>
      <c r="C1474" s="208"/>
      <c r="D1474" s="63"/>
    </row>
    <row r="1475" s="199" customFormat="1" ht="18.95" customHeight="1" spans="1:4">
      <c r="A1475" s="206" t="s">
        <v>2277</v>
      </c>
      <c r="B1475" s="208"/>
      <c r="C1475" s="208"/>
      <c r="D1475" s="63"/>
    </row>
    <row r="1476" s="199" customFormat="1" ht="18.95" customHeight="1" spans="1:4">
      <c r="A1476" s="202" t="s">
        <v>2278</v>
      </c>
      <c r="B1476" s="203">
        <f>SUM(B1477:B1478)</f>
        <v>71172</v>
      </c>
      <c r="C1476" s="203">
        <f>SUM(C1477:C1478)</f>
        <v>62622</v>
      </c>
      <c r="D1476" s="140"/>
    </row>
    <row r="1477" s="199" customFormat="1" ht="18.95" customHeight="1" spans="1:4">
      <c r="A1477" s="209" t="s">
        <v>2279</v>
      </c>
      <c r="B1477" s="208"/>
      <c r="C1477" s="205"/>
      <c r="D1477" s="63"/>
    </row>
    <row r="1478" s="199" customFormat="1" ht="18.95" customHeight="1" spans="1:4">
      <c r="A1478" s="209" t="s">
        <v>2280</v>
      </c>
      <c r="B1478" s="208">
        <v>71172</v>
      </c>
      <c r="C1478" s="208">
        <v>62622</v>
      </c>
      <c r="D1478" s="63"/>
    </row>
    <row r="1479" s="199" customFormat="1" ht="18.95" customHeight="1" spans="1:4">
      <c r="A1479" s="202" t="s">
        <v>2281</v>
      </c>
      <c r="B1479" s="203"/>
      <c r="C1479" s="203"/>
      <c r="D1479" s="140"/>
    </row>
    <row r="1480" s="199" customFormat="1" ht="18.95" customHeight="1" spans="1:4">
      <c r="A1480" s="202" t="s">
        <v>2282</v>
      </c>
      <c r="B1480" s="203"/>
      <c r="C1480" s="203"/>
      <c r="D1480" s="140"/>
    </row>
    <row r="1481" s="199" customFormat="1" ht="18.95" customHeight="1" spans="1:4">
      <c r="A1481" s="202" t="s">
        <v>2283</v>
      </c>
      <c r="B1481" s="203">
        <v>9233</v>
      </c>
      <c r="C1481" s="203"/>
      <c r="D1481" s="140"/>
    </row>
    <row r="1482" s="199" customFormat="1" ht="18.95" customHeight="1" spans="1:4">
      <c r="A1482" s="202" t="s">
        <v>2284</v>
      </c>
      <c r="B1482" s="203"/>
      <c r="C1482" s="203"/>
      <c r="D1482" s="140"/>
    </row>
    <row r="1483" s="199" customFormat="1" ht="18.95" customHeight="1" spans="1:4">
      <c r="A1483" s="202" t="s">
        <v>2285</v>
      </c>
      <c r="B1483" s="203">
        <v>51509</v>
      </c>
      <c r="C1483" s="203"/>
      <c r="D1483" s="140"/>
    </row>
    <row r="1484" s="199" customFormat="1" ht="18.95" customHeight="1" spans="1:4">
      <c r="A1484" s="207" t="s">
        <v>2286</v>
      </c>
      <c r="B1484" s="203" t="e">
        <f>B1467+B1468+B1472+B1476+B1479+B1480+B1481+B1482+B1483</f>
        <v>#REF!</v>
      </c>
      <c r="C1484" s="203" t="e">
        <f>C1467+C1468+C1472+C1476+C1479+C1480+C1481+C1482+C1483</f>
        <v>#REF!</v>
      </c>
      <c r="D1484" s="140"/>
    </row>
  </sheetData>
  <autoFilter ref="A3:D1484">
    <extLst/>
  </autoFilter>
  <mergeCells count="4">
    <mergeCell ref="A1:D1"/>
    <mergeCell ref="C3:D3"/>
    <mergeCell ref="A3:A4"/>
    <mergeCell ref="B3:B4"/>
  </mergeCells>
  <conditionalFormatting sqref="D1257">
    <cfRule type="cellIs" dxfId="1" priority="61" stopIfTrue="1" operator="lessThan">
      <formula>0</formula>
    </cfRule>
    <cfRule type="cellIs" dxfId="2" priority="62" stopIfTrue="1" operator="greaterThan">
      <formula>5</formula>
    </cfRule>
  </conditionalFormatting>
  <conditionalFormatting sqref="D1379">
    <cfRule type="cellIs" dxfId="1" priority="69" stopIfTrue="1" operator="lessThan">
      <formula>0</formula>
    </cfRule>
    <cfRule type="cellIs" dxfId="2" priority="70" stopIfTrue="1" operator="greaterThan">
      <formula>5</formula>
    </cfRule>
  </conditionalFormatting>
  <conditionalFormatting sqref="D1472">
    <cfRule type="cellIs" dxfId="1" priority="55" stopIfTrue="1" operator="lessThan">
      <formula>0</formula>
    </cfRule>
    <cfRule type="cellIs" dxfId="2" priority="56" stopIfTrue="1" operator="greaterThan">
      <formula>5</formula>
    </cfRule>
  </conditionalFormatting>
  <conditionalFormatting sqref="D1476">
    <cfRule type="cellIs" dxfId="1" priority="57" stopIfTrue="1" operator="lessThan">
      <formula>0</formula>
    </cfRule>
    <cfRule type="cellIs" dxfId="2" priority="58" stopIfTrue="1" operator="greaterThan">
      <formula>5</formula>
    </cfRule>
  </conditionalFormatting>
  <conditionalFormatting sqref="D424:D425">
    <cfRule type="cellIs" dxfId="1" priority="63" stopIfTrue="1" operator="lessThan">
      <formula>0</formula>
    </cfRule>
    <cfRule type="cellIs" dxfId="2" priority="64" stopIfTrue="1" operator="greaterThan">
      <formula>5</formula>
    </cfRule>
  </conditionalFormatting>
  <conditionalFormatting sqref="D1014:D1016">
    <cfRule type="cellIs" dxfId="1" priority="33" stopIfTrue="1" operator="lessThan">
      <formula>0</formula>
    </cfRule>
    <cfRule type="cellIs" dxfId="2" priority="34" stopIfTrue="1" operator="greaterThan">
      <formula>5</formula>
    </cfRule>
  </conditionalFormatting>
  <conditionalFormatting sqref="D1452:D1455">
    <cfRule type="cellIs" dxfId="1" priority="65" stopIfTrue="1" operator="lessThan">
      <formula>0</formula>
    </cfRule>
    <cfRule type="cellIs" dxfId="2" priority="66" stopIfTrue="1" operator="greaterThan">
      <formula>5</formula>
    </cfRule>
  </conditionalFormatting>
  <conditionalFormatting sqref="D1479:D1483">
    <cfRule type="cellIs" dxfId="1" priority="53" stopIfTrue="1" operator="lessThan">
      <formula>0</formula>
    </cfRule>
    <cfRule type="cellIs" dxfId="2" priority="54" stopIfTrue="1" operator="greaterThan">
      <formula>5</formula>
    </cfRule>
  </conditionalFormatting>
  <conditionalFormatting sqref="D1456:D1467 D1258:D1378 D5:D423 D1017:D1256 D1380:D1451 D426:D1013">
    <cfRule type="cellIs" dxfId="1" priority="103" stopIfTrue="1" operator="lessThan">
      <formula>0</formula>
    </cfRule>
    <cfRule type="cellIs" dxfId="2" priority="104" stopIfTrue="1" operator="greaterThan">
      <formula>5</formula>
    </cfRule>
  </conditionalFormatting>
  <conditionalFormatting sqref="D1468:D1471 D1477:D1478 D1473:D1475 D1484">
    <cfRule type="cellIs" dxfId="1" priority="59" stopIfTrue="1" operator="lessThan">
      <formula>0</formula>
    </cfRule>
    <cfRule type="cellIs" dxfId="2" priority="60"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68" orientation="portrait" useFirstPageNumber="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zoomScale="70" zoomScaleNormal="70" workbookViewId="0">
      <selection activeCell="A10" sqref="A10:C10"/>
    </sheetView>
  </sheetViews>
  <sheetFormatPr defaultColWidth="9" defaultRowHeight="14.25" outlineLevelCol="2"/>
  <cols>
    <col min="1" max="1" width="3.875" customWidth="1"/>
    <col min="2" max="2" width="70.75" customWidth="1"/>
    <col min="3" max="3" width="9.5"/>
  </cols>
  <sheetData>
    <row r="1" ht="19.5" customHeight="1" spans="1:3">
      <c r="A1" s="311" t="s">
        <v>17</v>
      </c>
      <c r="B1" s="311"/>
      <c r="C1" s="312"/>
    </row>
    <row r="2" ht="19.5" customHeight="1" spans="1:3">
      <c r="A2" s="313"/>
      <c r="B2" s="313"/>
      <c r="C2" s="312"/>
    </row>
    <row r="3" ht="105.75" customHeight="1" spans="2:2">
      <c r="B3" s="314"/>
    </row>
    <row r="4" s="307" customFormat="1" ht="38.1" customHeight="1" spans="1:3">
      <c r="A4" s="315" t="s">
        <v>18</v>
      </c>
      <c r="B4" s="315"/>
      <c r="C4" s="315"/>
    </row>
    <row r="5" s="308" customFormat="1" ht="38.1" customHeight="1" spans="1:3">
      <c r="A5" s="316" t="s">
        <v>19</v>
      </c>
      <c r="B5" s="316"/>
      <c r="C5" s="316"/>
    </row>
    <row r="6" s="308" customFormat="1" ht="38.1" customHeight="1" spans="1:3">
      <c r="A6" s="316" t="s">
        <v>20</v>
      </c>
      <c r="B6" s="316"/>
      <c r="C6" s="316"/>
    </row>
    <row r="7" s="309" customFormat="1" ht="99.95" customHeight="1" spans="2:3">
      <c r="B7" s="317"/>
      <c r="C7" s="318"/>
    </row>
    <row r="8" ht="231" customHeight="1"/>
    <row r="9" s="310" customFormat="1" ht="24" customHeight="1" spans="1:3">
      <c r="A9" s="319" t="s">
        <v>21</v>
      </c>
      <c r="B9" s="319"/>
      <c r="C9" s="319"/>
    </row>
    <row r="10" s="310" customFormat="1" ht="32.25" customHeight="1" spans="1:3">
      <c r="A10" s="320">
        <v>43513</v>
      </c>
      <c r="B10" s="320"/>
      <c r="C10" s="320"/>
    </row>
  </sheetData>
  <mergeCells count="7">
    <mergeCell ref="A1:B1"/>
    <mergeCell ref="A2:B2"/>
    <mergeCell ref="A4:C4"/>
    <mergeCell ref="A5:C5"/>
    <mergeCell ref="A6:C6"/>
    <mergeCell ref="A9:C9"/>
    <mergeCell ref="A10:C10"/>
  </mergeCells>
  <pageMargins left="0.590277777777778" right="0.590277777777778" top="0.984027777777778" bottom="0.984027777777778" header="0.511805555555556" footer="0.511805555555556"/>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45066682943"/>
  </sheetPr>
  <dimension ref="A1:D128"/>
  <sheetViews>
    <sheetView showZeros="0" workbookViewId="0">
      <pane ySplit="5" topLeftCell="A6" activePane="bottomLeft" state="frozen"/>
      <selection/>
      <selection pane="bottomLeft" activeCell="K20" sqref="K20"/>
    </sheetView>
  </sheetViews>
  <sheetFormatPr defaultColWidth="9" defaultRowHeight="14.25" outlineLevelCol="3"/>
  <cols>
    <col min="1" max="1" width="43.875" style="49" customWidth="1"/>
    <col min="2" max="3" width="11.625" style="49" customWidth="1"/>
    <col min="4" max="4" width="11.625" style="50" customWidth="1"/>
    <col min="5" max="16384" width="9" style="49"/>
  </cols>
  <sheetData>
    <row r="1" ht="25.5" customHeight="1" spans="1:4">
      <c r="A1" s="51" t="s">
        <v>2674</v>
      </c>
      <c r="B1" s="51"/>
      <c r="C1" s="51"/>
      <c r="D1" s="51"/>
    </row>
    <row r="2" s="47" customFormat="1" ht="9.75" customHeight="1" spans="1:4">
      <c r="A2" s="52"/>
      <c r="B2" s="52"/>
      <c r="C2" s="52"/>
      <c r="D2" s="52"/>
    </row>
    <row r="3" ht="18" customHeight="1" spans="1:4">
      <c r="A3" s="47" t="s">
        <v>2675</v>
      </c>
      <c r="B3" s="129"/>
      <c r="D3" s="200" t="s">
        <v>69</v>
      </c>
    </row>
    <row r="4" s="48" customFormat="1" ht="24" customHeight="1" spans="1:4">
      <c r="A4" s="201" t="s">
        <v>70</v>
      </c>
      <c r="B4" s="56" t="s">
        <v>2534</v>
      </c>
      <c r="C4" s="56" t="s">
        <v>2535</v>
      </c>
      <c r="D4" s="56"/>
    </row>
    <row r="5" s="48" customFormat="1" ht="24" customHeight="1" spans="1:4">
      <c r="A5" s="201"/>
      <c r="B5" s="56"/>
      <c r="C5" s="56" t="s">
        <v>2536</v>
      </c>
      <c r="D5" s="59" t="s">
        <v>75</v>
      </c>
    </row>
    <row r="6" s="156" customFormat="1" ht="18.95" customHeight="1" spans="1:4">
      <c r="A6" s="210" t="s">
        <v>77</v>
      </c>
      <c r="B6" s="211">
        <f>SUM(B7:B23)</f>
        <v>118920</v>
      </c>
      <c r="C6" s="211">
        <f>SUM(C7:C23)</f>
        <v>133199</v>
      </c>
      <c r="D6" s="140">
        <f t="shared" ref="D6:D33" si="0">IF(OR(VALUE(C6)=0,ISERROR(C6/B6-1)),"",ROUND(C6/B6-1,3))</f>
        <v>0.12</v>
      </c>
    </row>
    <row r="7" ht="18.95" customHeight="1" spans="1:4">
      <c r="A7" s="209" t="s">
        <v>78</v>
      </c>
      <c r="B7" s="212">
        <v>74493</v>
      </c>
      <c r="C7" s="212">
        <v>83441</v>
      </c>
      <c r="D7" s="63">
        <f t="shared" si="0"/>
        <v>0.12</v>
      </c>
    </row>
    <row r="8" ht="18.95" customHeight="1" spans="1:4">
      <c r="A8" s="209" t="s">
        <v>79</v>
      </c>
      <c r="B8" s="212"/>
      <c r="C8" s="212"/>
      <c r="D8" s="63" t="str">
        <f t="shared" si="0"/>
        <v/>
      </c>
    </row>
    <row r="9" ht="18.95" customHeight="1" spans="1:4">
      <c r="A9" s="209" t="s">
        <v>80</v>
      </c>
      <c r="B9" s="212">
        <v>12468</v>
      </c>
      <c r="C9" s="212">
        <v>13964</v>
      </c>
      <c r="D9" s="63">
        <f t="shared" si="0"/>
        <v>0.12</v>
      </c>
    </row>
    <row r="10" ht="18.95" customHeight="1" spans="1:4">
      <c r="A10" s="209" t="s">
        <v>81</v>
      </c>
      <c r="B10" s="212"/>
      <c r="C10" s="212"/>
      <c r="D10" s="63" t="str">
        <f t="shared" si="0"/>
        <v/>
      </c>
    </row>
    <row r="11" ht="18.95" customHeight="1" spans="1:4">
      <c r="A11" s="209" t="s">
        <v>82</v>
      </c>
      <c r="B11" s="212"/>
      <c r="C11" s="212"/>
      <c r="D11" s="63" t="str">
        <f t="shared" si="0"/>
        <v/>
      </c>
    </row>
    <row r="12" ht="18.95" customHeight="1" spans="1:4">
      <c r="A12" s="209" t="s">
        <v>83</v>
      </c>
      <c r="B12" s="212"/>
      <c r="C12" s="212"/>
      <c r="D12" s="63" t="str">
        <f t="shared" si="0"/>
        <v/>
      </c>
    </row>
    <row r="13" ht="18.95" customHeight="1" spans="1:4">
      <c r="A13" s="209" t="s">
        <v>84</v>
      </c>
      <c r="B13" s="212">
        <v>31606</v>
      </c>
      <c r="C13" s="212">
        <v>35399</v>
      </c>
      <c r="D13" s="63">
        <f t="shared" si="0"/>
        <v>0.12</v>
      </c>
    </row>
    <row r="14" ht="18.95" customHeight="1" spans="1:4">
      <c r="A14" s="209" t="s">
        <v>85</v>
      </c>
      <c r="B14" s="212"/>
      <c r="C14" s="212"/>
      <c r="D14" s="63" t="str">
        <f t="shared" si="0"/>
        <v/>
      </c>
    </row>
    <row r="15" ht="18.95" customHeight="1" spans="1:4">
      <c r="A15" s="209" t="s">
        <v>86</v>
      </c>
      <c r="B15" s="212">
        <v>353</v>
      </c>
      <c r="C15" s="212">
        <v>395</v>
      </c>
      <c r="D15" s="63">
        <f t="shared" si="0"/>
        <v>0.119</v>
      </c>
    </row>
    <row r="16" ht="18.95" customHeight="1" spans="1:4">
      <c r="A16" s="209" t="s">
        <v>87</v>
      </c>
      <c r="B16" s="212"/>
      <c r="C16" s="212"/>
      <c r="D16" s="63" t="str">
        <f t="shared" si="0"/>
        <v/>
      </c>
    </row>
    <row r="17" ht="18.95" customHeight="1" spans="1:4">
      <c r="A17" s="209" t="s">
        <v>88</v>
      </c>
      <c r="B17" s="212"/>
      <c r="C17" s="212"/>
      <c r="D17" s="63" t="str">
        <f t="shared" si="0"/>
        <v/>
      </c>
    </row>
    <row r="18" ht="18.95" customHeight="1" spans="1:4">
      <c r="A18" s="209" t="s">
        <v>89</v>
      </c>
      <c r="B18" s="212"/>
      <c r="C18" s="212"/>
      <c r="D18" s="63" t="str">
        <f t="shared" si="0"/>
        <v/>
      </c>
    </row>
    <row r="19" ht="18.95" customHeight="1" spans="1:4">
      <c r="A19" s="209" t="s">
        <v>90</v>
      </c>
      <c r="B19" s="212"/>
      <c r="C19" s="212"/>
      <c r="D19" s="63" t="str">
        <f t="shared" si="0"/>
        <v/>
      </c>
    </row>
    <row r="20" ht="18.95" customHeight="1" spans="1:4">
      <c r="A20" s="209" t="s">
        <v>91</v>
      </c>
      <c r="B20" s="212"/>
      <c r="C20" s="212"/>
      <c r="D20" s="140" t="str">
        <f t="shared" si="0"/>
        <v/>
      </c>
    </row>
    <row r="21" ht="18.95" customHeight="1" spans="1:4">
      <c r="A21" s="209" t="s">
        <v>92</v>
      </c>
      <c r="B21" s="212"/>
      <c r="C21" s="212"/>
      <c r="D21" s="63" t="str">
        <f t="shared" si="0"/>
        <v/>
      </c>
    </row>
    <row r="22" ht="18.95" customHeight="1" spans="1:4">
      <c r="A22" s="209" t="s">
        <v>93</v>
      </c>
      <c r="B22" s="212"/>
      <c r="C22" s="212"/>
      <c r="D22" s="63"/>
    </row>
    <row r="23" ht="18.95" customHeight="1" spans="1:4">
      <c r="A23" s="209" t="s">
        <v>94</v>
      </c>
      <c r="B23" s="212"/>
      <c r="C23" s="212"/>
      <c r="D23" s="63" t="str">
        <f t="shared" si="0"/>
        <v/>
      </c>
    </row>
    <row r="24" s="156" customFormat="1" ht="18.95" customHeight="1" spans="1:4">
      <c r="A24" s="210" t="s">
        <v>95</v>
      </c>
      <c r="B24" s="211">
        <f>SUM(B25:B32)</f>
        <v>55606</v>
      </c>
      <c r="C24" s="211">
        <f>SUM(C25:C32)</f>
        <v>51799</v>
      </c>
      <c r="D24" s="140">
        <f t="shared" si="0"/>
        <v>-0.068</v>
      </c>
    </row>
    <row r="25" ht="18.95" customHeight="1" spans="1:4">
      <c r="A25" s="209" t="s">
        <v>96</v>
      </c>
      <c r="B25" s="212">
        <v>15801</v>
      </c>
      <c r="C25" s="212">
        <v>15801</v>
      </c>
      <c r="D25" s="63">
        <f t="shared" si="0"/>
        <v>0</v>
      </c>
    </row>
    <row r="26" ht="18.95" customHeight="1" spans="1:4">
      <c r="A26" s="209" t="s">
        <v>97</v>
      </c>
      <c r="B26" s="212">
        <v>19207</v>
      </c>
      <c r="C26" s="212">
        <v>19207</v>
      </c>
      <c r="D26" s="63">
        <f t="shared" si="0"/>
        <v>0</v>
      </c>
    </row>
    <row r="27" ht="18.95" customHeight="1" spans="1:4">
      <c r="A27" s="209" t="s">
        <v>98</v>
      </c>
      <c r="B27" s="212">
        <v>1790</v>
      </c>
      <c r="C27" s="212">
        <v>1790</v>
      </c>
      <c r="D27" s="63">
        <f t="shared" si="0"/>
        <v>0</v>
      </c>
    </row>
    <row r="28" ht="18.95" customHeight="1" spans="1:4">
      <c r="A28" s="209" t="s">
        <v>99</v>
      </c>
      <c r="B28" s="212"/>
      <c r="C28" s="212"/>
      <c r="D28" s="63" t="str">
        <f t="shared" si="0"/>
        <v/>
      </c>
    </row>
    <row r="29" ht="18.95" customHeight="1" spans="1:4">
      <c r="A29" s="209" t="s">
        <v>100</v>
      </c>
      <c r="B29" s="212">
        <v>13384</v>
      </c>
      <c r="C29" s="212">
        <v>9577</v>
      </c>
      <c r="D29" s="63">
        <f t="shared" si="0"/>
        <v>-0.284</v>
      </c>
    </row>
    <row r="30" ht="18.95" customHeight="1" spans="1:4">
      <c r="A30" s="209" t="s">
        <v>101</v>
      </c>
      <c r="B30" s="212">
        <v>119</v>
      </c>
      <c r="C30" s="212">
        <v>119</v>
      </c>
      <c r="D30" s="63">
        <f t="shared" si="0"/>
        <v>0</v>
      </c>
    </row>
    <row r="31" ht="18.95" customHeight="1" spans="1:4">
      <c r="A31" s="209" t="s">
        <v>102</v>
      </c>
      <c r="B31" s="212">
        <v>4793</v>
      </c>
      <c r="C31" s="212">
        <v>4793</v>
      </c>
      <c r="D31" s="63">
        <f t="shared" si="0"/>
        <v>0</v>
      </c>
    </row>
    <row r="32" ht="18.95" customHeight="1" spans="1:4">
      <c r="A32" s="209" t="s">
        <v>103</v>
      </c>
      <c r="B32" s="212">
        <v>512</v>
      </c>
      <c r="C32" s="212">
        <v>512</v>
      </c>
      <c r="D32" s="63">
        <f t="shared" si="0"/>
        <v>0</v>
      </c>
    </row>
    <row r="33" ht="18.95" customHeight="1" spans="1:4">
      <c r="A33" s="118" t="s">
        <v>104</v>
      </c>
      <c r="B33" s="211">
        <f>B6+B24</f>
        <v>174526</v>
      </c>
      <c r="C33" s="211">
        <f>C6+C24</f>
        <v>184998</v>
      </c>
      <c r="D33" s="140">
        <f t="shared" si="0"/>
        <v>0.06</v>
      </c>
    </row>
    <row r="34" ht="18.95" customHeight="1" spans="1:4">
      <c r="A34" s="210" t="s">
        <v>105</v>
      </c>
      <c r="B34" s="213">
        <f>SUM(B35:B37)</f>
        <v>1729033</v>
      </c>
      <c r="C34" s="213">
        <f>SUM(C35:C37)</f>
        <v>1988628</v>
      </c>
      <c r="D34" s="140"/>
    </row>
    <row r="35" ht="18.95" customHeight="1" spans="1:4">
      <c r="A35" s="209" t="s">
        <v>106</v>
      </c>
      <c r="B35" s="212">
        <v>126637</v>
      </c>
      <c r="C35" s="212">
        <v>125968</v>
      </c>
      <c r="D35" s="140"/>
    </row>
    <row r="36" ht="18.95" customHeight="1" spans="1:4">
      <c r="A36" s="209" t="s">
        <v>107</v>
      </c>
      <c r="B36" s="212">
        <v>830418</v>
      </c>
      <c r="C36" s="212">
        <v>827293</v>
      </c>
      <c r="D36" s="140"/>
    </row>
    <row r="37" ht="18.95" customHeight="1" spans="1:4">
      <c r="A37" s="209" t="s">
        <v>108</v>
      </c>
      <c r="B37" s="212">
        <v>771978</v>
      </c>
      <c r="C37" s="212">
        <v>1035367</v>
      </c>
      <c r="D37" s="140"/>
    </row>
    <row r="38" s="156" customFormat="1" ht="18.95" customHeight="1" spans="1:4">
      <c r="A38" s="210" t="s">
        <v>109</v>
      </c>
      <c r="B38" s="211">
        <f>SUM(B39:B40)</f>
        <v>89556</v>
      </c>
      <c r="C38" s="211">
        <f>SUM(C39:C40)</f>
        <v>86502</v>
      </c>
      <c r="D38" s="140"/>
    </row>
    <row r="39" ht="18.95" customHeight="1" spans="1:4">
      <c r="A39" s="209" t="s">
        <v>2290</v>
      </c>
      <c r="B39" s="212">
        <v>38815</v>
      </c>
      <c r="C39" s="212">
        <v>38815</v>
      </c>
      <c r="D39" s="63"/>
    </row>
    <row r="40" ht="18.95" customHeight="1" spans="1:4">
      <c r="A40" s="209" t="s">
        <v>2291</v>
      </c>
      <c r="B40" s="212">
        <v>50741</v>
      </c>
      <c r="C40" s="212">
        <v>47687</v>
      </c>
      <c r="D40" s="63"/>
    </row>
    <row r="41" ht="18.95" customHeight="1" spans="1:4">
      <c r="A41" s="210" t="s">
        <v>112</v>
      </c>
      <c r="B41" s="213">
        <v>207200</v>
      </c>
      <c r="C41" s="213"/>
      <c r="D41" s="140"/>
    </row>
    <row r="42" s="156" customFormat="1" ht="18.95" customHeight="1" spans="1:4">
      <c r="A42" s="210" t="s">
        <v>113</v>
      </c>
      <c r="B42" s="211">
        <v>19093</v>
      </c>
      <c r="C42" s="211">
        <v>25697</v>
      </c>
      <c r="D42" s="140"/>
    </row>
    <row r="43" s="156" customFormat="1" ht="18.95" customHeight="1" spans="1:4">
      <c r="A43" s="210" t="s">
        <v>114</v>
      </c>
      <c r="B43" s="211">
        <v>9970</v>
      </c>
      <c r="C43" s="211">
        <v>550</v>
      </c>
      <c r="D43" s="140"/>
    </row>
    <row r="44" s="156" customFormat="1" ht="18.95" customHeight="1" spans="1:4">
      <c r="A44" s="210" t="s">
        <v>115</v>
      </c>
      <c r="B44" s="211">
        <v>6432</v>
      </c>
      <c r="C44" s="211"/>
      <c r="D44" s="140"/>
    </row>
    <row r="45" s="156" customFormat="1" ht="18.95" customHeight="1" spans="1:4">
      <c r="A45" s="210" t="s">
        <v>116</v>
      </c>
      <c r="B45" s="211">
        <f>SUM(B46:B47)</f>
        <v>-67400</v>
      </c>
      <c r="C45" s="211">
        <f>SUM(C46:C47)</f>
        <v>96600</v>
      </c>
      <c r="D45" s="140"/>
    </row>
    <row r="46" ht="18.95" customHeight="1" spans="1:4">
      <c r="A46" s="209" t="s">
        <v>117</v>
      </c>
      <c r="B46" s="212">
        <v>45000</v>
      </c>
      <c r="C46" s="212">
        <v>100</v>
      </c>
      <c r="D46" s="63"/>
    </row>
    <row r="47" ht="18.95" customHeight="1" spans="1:4">
      <c r="A47" s="209" t="s">
        <v>118</v>
      </c>
      <c r="B47" s="212">
        <v>-112400</v>
      </c>
      <c r="C47" s="212">
        <v>96500</v>
      </c>
      <c r="D47" s="63"/>
    </row>
    <row r="48" s="156" customFormat="1" ht="18.95" customHeight="1" spans="1:4">
      <c r="A48" s="210" t="s">
        <v>119</v>
      </c>
      <c r="B48" s="211"/>
      <c r="C48" s="211"/>
      <c r="D48" s="140"/>
    </row>
    <row r="49" ht="18.95" customHeight="1" spans="1:4">
      <c r="A49" s="118" t="s">
        <v>120</v>
      </c>
      <c r="B49" s="211">
        <f>SUM(B33,B34,B38,B42,B43,B45,B48,B44,B41)</f>
        <v>2168410</v>
      </c>
      <c r="C49" s="211">
        <f>SUM(C33,C34,C38,C42,C43,C45,C48,C44,C41)</f>
        <v>2382975</v>
      </c>
      <c r="D49" s="140"/>
    </row>
    <row r="50" ht="18.95" customHeight="1" spans="1:4">
      <c r="A50" s="199"/>
      <c r="B50" s="199"/>
      <c r="C50" s="199"/>
      <c r="D50" s="214"/>
    </row>
    <row r="51" ht="18.95" customHeight="1" spans="1:4">
      <c r="A51" s="199"/>
      <c r="B51" s="199"/>
      <c r="C51" s="199"/>
      <c r="D51" s="214"/>
    </row>
    <row r="52" ht="18.95" customHeight="1" spans="1:4">
      <c r="A52" s="199"/>
      <c r="B52" s="199"/>
      <c r="C52" s="199"/>
      <c r="D52" s="214"/>
    </row>
    <row r="53" ht="18.95" customHeight="1" spans="1:4">
      <c r="A53" s="199"/>
      <c r="B53" s="199"/>
      <c r="C53" s="199"/>
      <c r="D53" s="214"/>
    </row>
    <row r="54" ht="18.95" customHeight="1" spans="1:4">
      <c r="A54" s="199"/>
      <c r="B54" s="199"/>
      <c r="C54" s="199"/>
      <c r="D54" s="214"/>
    </row>
    <row r="55" ht="18.95" customHeight="1" spans="1:4">
      <c r="A55" s="199"/>
      <c r="B55" s="199"/>
      <c r="C55" s="199"/>
      <c r="D55" s="214"/>
    </row>
    <row r="56" ht="18.95" customHeight="1" spans="1:4">
      <c r="A56" s="199"/>
      <c r="B56" s="199"/>
      <c r="C56" s="199"/>
      <c r="D56" s="214"/>
    </row>
    <row r="57" ht="18.95" customHeight="1" spans="1:4">
      <c r="A57" s="199"/>
      <c r="B57" s="199"/>
      <c r="C57" s="199"/>
      <c r="D57" s="214"/>
    </row>
    <row r="58" ht="18.95" customHeight="1" spans="1:4">
      <c r="A58" s="199"/>
      <c r="B58" s="199"/>
      <c r="C58" s="199"/>
      <c r="D58" s="214"/>
    </row>
    <row r="59" ht="18.95" customHeight="1" spans="1:4">
      <c r="A59" s="199"/>
      <c r="B59" s="199"/>
      <c r="C59" s="199"/>
      <c r="D59" s="214"/>
    </row>
    <row r="60" ht="18.95" customHeight="1" spans="1:4">
      <c r="A60" s="199"/>
      <c r="B60" s="199"/>
      <c r="C60" s="199"/>
      <c r="D60" s="214"/>
    </row>
    <row r="61" ht="18.95" customHeight="1" spans="1:4">
      <c r="A61" s="199"/>
      <c r="B61" s="199"/>
      <c r="C61" s="199"/>
      <c r="D61" s="214"/>
    </row>
    <row r="62" ht="18.95" customHeight="1" spans="1:4">
      <c r="A62" s="199"/>
      <c r="B62" s="199"/>
      <c r="C62" s="199"/>
      <c r="D62" s="214"/>
    </row>
    <row r="63" ht="18.95" customHeight="1" spans="1:4">
      <c r="A63" s="199"/>
      <c r="B63" s="199"/>
      <c r="C63" s="199"/>
      <c r="D63" s="214"/>
    </row>
    <row r="64" ht="18.95" customHeight="1" spans="1:4">
      <c r="A64" s="199"/>
      <c r="B64" s="199"/>
      <c r="C64" s="199"/>
      <c r="D64" s="214"/>
    </row>
    <row r="65" ht="18.95" customHeight="1" spans="1:4">
      <c r="A65" s="199"/>
      <c r="B65" s="199"/>
      <c r="C65" s="199"/>
      <c r="D65" s="214"/>
    </row>
    <row r="66" ht="18.95" customHeight="1" spans="1:4">
      <c r="A66" s="199"/>
      <c r="B66" s="199"/>
      <c r="C66" s="199"/>
      <c r="D66" s="214"/>
    </row>
    <row r="67" ht="18.95" customHeight="1" spans="1:4">
      <c r="A67" s="199"/>
      <c r="B67" s="199"/>
      <c r="C67" s="199"/>
      <c r="D67" s="214"/>
    </row>
    <row r="68" ht="18.95" customHeight="1" spans="1:4">
      <c r="A68" s="199"/>
      <c r="B68" s="199"/>
      <c r="C68" s="199"/>
      <c r="D68" s="214"/>
    </row>
    <row r="69" ht="18.95" customHeight="1" spans="1:4">
      <c r="A69" s="199"/>
      <c r="B69" s="199"/>
      <c r="C69" s="199"/>
      <c r="D69" s="214"/>
    </row>
    <row r="70" ht="18.95" customHeight="1" spans="1:4">
      <c r="A70" s="199"/>
      <c r="B70" s="199"/>
      <c r="C70" s="199"/>
      <c r="D70" s="214"/>
    </row>
    <row r="71" ht="18.95" customHeight="1" spans="1:4">
      <c r="A71" s="199"/>
      <c r="B71" s="199"/>
      <c r="C71" s="199"/>
      <c r="D71" s="214"/>
    </row>
    <row r="72" ht="18.95" customHeight="1" spans="1:4">
      <c r="A72" s="199"/>
      <c r="B72" s="199"/>
      <c r="C72" s="199"/>
      <c r="D72" s="214"/>
    </row>
    <row r="73" ht="18.95" customHeight="1" spans="1:4">
      <c r="A73" s="199"/>
      <c r="B73" s="199"/>
      <c r="C73" s="199"/>
      <c r="D73" s="214"/>
    </row>
    <row r="74" ht="18.95" customHeight="1" spans="1:4">
      <c r="A74" s="199"/>
      <c r="B74" s="199"/>
      <c r="C74" s="199"/>
      <c r="D74" s="214"/>
    </row>
    <row r="75" ht="18.95" customHeight="1" spans="1:4">
      <c r="A75" s="199"/>
      <c r="B75" s="199"/>
      <c r="C75" s="199"/>
      <c r="D75" s="214"/>
    </row>
    <row r="76" ht="18.95" customHeight="1" spans="1:4">
      <c r="A76" s="199"/>
      <c r="B76" s="199"/>
      <c r="C76" s="199"/>
      <c r="D76" s="214"/>
    </row>
    <row r="77" ht="18.95" customHeight="1" spans="1:4">
      <c r="A77" s="199"/>
      <c r="B77" s="199"/>
      <c r="C77" s="199"/>
      <c r="D77" s="214"/>
    </row>
    <row r="78" ht="18.95" customHeight="1" spans="1:4">
      <c r="A78" s="199"/>
      <c r="B78" s="199"/>
      <c r="C78" s="199"/>
      <c r="D78" s="214"/>
    </row>
    <row r="79" ht="18.95" customHeight="1" spans="1:4">
      <c r="A79" s="199"/>
      <c r="B79" s="199"/>
      <c r="C79" s="199"/>
      <c r="D79" s="214"/>
    </row>
    <row r="80" ht="18.95" customHeight="1" spans="1:4">
      <c r="A80" s="199"/>
      <c r="B80" s="199"/>
      <c r="C80" s="199"/>
      <c r="D80" s="214"/>
    </row>
    <row r="81" ht="18.95" customHeight="1" spans="1:4">
      <c r="A81" s="199"/>
      <c r="B81" s="199"/>
      <c r="C81" s="199"/>
      <c r="D81" s="214"/>
    </row>
    <row r="82" ht="18.95" customHeight="1" spans="1:4">
      <c r="A82" s="199"/>
      <c r="B82" s="199"/>
      <c r="C82" s="199"/>
      <c r="D82" s="214"/>
    </row>
    <row r="83" ht="18.95" customHeight="1" spans="1:4">
      <c r="A83" s="199"/>
      <c r="B83" s="199"/>
      <c r="C83" s="199"/>
      <c r="D83" s="214"/>
    </row>
    <row r="84" ht="18.95" customHeight="1" spans="1:4">
      <c r="A84" s="199"/>
      <c r="B84" s="199"/>
      <c r="C84" s="199"/>
      <c r="D84" s="214"/>
    </row>
    <row r="85" ht="18.95" customHeight="1" spans="1:4">
      <c r="A85" s="199"/>
      <c r="B85" s="199"/>
      <c r="C85" s="199"/>
      <c r="D85" s="214"/>
    </row>
    <row r="86" ht="18.95" customHeight="1" spans="1:4">
      <c r="A86" s="199"/>
      <c r="B86" s="199"/>
      <c r="C86" s="199"/>
      <c r="D86" s="214"/>
    </row>
    <row r="87" ht="18.95" customHeight="1" spans="1:4">
      <c r="A87" s="199"/>
      <c r="B87" s="199"/>
      <c r="C87" s="199"/>
      <c r="D87" s="214"/>
    </row>
    <row r="88" ht="18.95" customHeight="1" spans="1:4">
      <c r="A88" s="199"/>
      <c r="B88" s="199"/>
      <c r="C88" s="199"/>
      <c r="D88" s="214"/>
    </row>
    <row r="89" ht="18.95" customHeight="1" spans="1:4">
      <c r="A89" s="199"/>
      <c r="B89" s="199"/>
      <c r="C89" s="199"/>
      <c r="D89" s="214"/>
    </row>
    <row r="90" ht="18.95" customHeight="1" spans="1:4">
      <c r="A90" s="199"/>
      <c r="B90" s="199"/>
      <c r="C90" s="199"/>
      <c r="D90" s="214"/>
    </row>
    <row r="91" ht="18.95" customHeight="1" spans="1:4">
      <c r="A91" s="199"/>
      <c r="B91" s="199"/>
      <c r="C91" s="199"/>
      <c r="D91" s="214"/>
    </row>
    <row r="92" ht="18.95" customHeight="1" spans="1:4">
      <c r="A92" s="199"/>
      <c r="B92" s="199"/>
      <c r="C92" s="199"/>
      <c r="D92" s="214"/>
    </row>
    <row r="93" ht="18.95" customHeight="1" spans="1:4">
      <c r="A93" s="199"/>
      <c r="B93" s="199"/>
      <c r="C93" s="199"/>
      <c r="D93" s="214"/>
    </row>
    <row r="94" ht="18.95" customHeight="1" spans="1:4">
      <c r="A94" s="199"/>
      <c r="B94" s="199"/>
      <c r="C94" s="199"/>
      <c r="D94" s="214"/>
    </row>
    <row r="95" ht="18.95" customHeight="1" spans="1:4">
      <c r="A95" s="199"/>
      <c r="B95" s="199"/>
      <c r="C95" s="199"/>
      <c r="D95" s="214"/>
    </row>
    <row r="96" ht="18.95" customHeight="1" spans="1:4">
      <c r="A96" s="199"/>
      <c r="B96" s="199"/>
      <c r="C96" s="199"/>
      <c r="D96" s="214"/>
    </row>
    <row r="97" ht="18.95" customHeight="1" spans="1:4">
      <c r="A97" s="199"/>
      <c r="B97" s="199"/>
      <c r="C97" s="199"/>
      <c r="D97" s="214"/>
    </row>
    <row r="98" ht="18.95" customHeight="1" spans="1:4">
      <c r="A98" s="199"/>
      <c r="B98" s="199"/>
      <c r="C98" s="199"/>
      <c r="D98" s="214"/>
    </row>
    <row r="99" ht="18.95" customHeight="1" spans="1:4">
      <c r="A99" s="199"/>
      <c r="B99" s="199"/>
      <c r="C99" s="199"/>
      <c r="D99" s="214"/>
    </row>
    <row r="100" ht="18.95" customHeight="1" spans="1:4">
      <c r="A100" s="199"/>
      <c r="B100" s="199"/>
      <c r="C100" s="199"/>
      <c r="D100" s="214"/>
    </row>
    <row r="101" ht="18.95" customHeight="1" spans="1:4">
      <c r="A101" s="199"/>
      <c r="B101" s="199"/>
      <c r="C101" s="199"/>
      <c r="D101" s="214"/>
    </row>
    <row r="102" ht="18.95" customHeight="1" spans="1:4">
      <c r="A102" s="199"/>
      <c r="B102" s="199"/>
      <c r="C102" s="199"/>
      <c r="D102" s="214"/>
    </row>
    <row r="103" ht="18.95" customHeight="1" spans="1:4">
      <c r="A103" s="199"/>
      <c r="B103" s="199"/>
      <c r="C103" s="199"/>
      <c r="D103" s="214"/>
    </row>
    <row r="104" ht="18.95" customHeight="1" spans="1:4">
      <c r="A104" s="199"/>
      <c r="B104" s="199"/>
      <c r="C104" s="199"/>
      <c r="D104" s="214"/>
    </row>
    <row r="105" ht="18.95" customHeight="1" spans="1:4">
      <c r="A105" s="199"/>
      <c r="B105" s="199"/>
      <c r="C105" s="199"/>
      <c r="D105" s="214"/>
    </row>
    <row r="106" ht="18.95" customHeight="1" spans="1:4">
      <c r="A106" s="199"/>
      <c r="B106" s="199"/>
      <c r="C106" s="199"/>
      <c r="D106" s="214"/>
    </row>
    <row r="107" ht="18.95" customHeight="1" spans="1:4">
      <c r="A107" s="199"/>
      <c r="B107" s="199"/>
      <c r="C107" s="199"/>
      <c r="D107" s="214"/>
    </row>
    <row r="108" ht="18.95" customHeight="1" spans="1:4">
      <c r="A108" s="199"/>
      <c r="B108" s="199"/>
      <c r="C108" s="199"/>
      <c r="D108" s="214"/>
    </row>
    <row r="109" ht="18.95" customHeight="1" spans="1:4">
      <c r="A109" s="199"/>
      <c r="B109" s="199"/>
      <c r="C109" s="199"/>
      <c r="D109" s="214"/>
    </row>
    <row r="110" ht="18.95" customHeight="1" spans="1:4">
      <c r="A110" s="199"/>
      <c r="B110" s="199"/>
      <c r="C110" s="199"/>
      <c r="D110" s="214"/>
    </row>
    <row r="111" ht="18.95" customHeight="1" spans="1:4">
      <c r="A111" s="199"/>
      <c r="B111" s="199"/>
      <c r="C111" s="199"/>
      <c r="D111" s="214"/>
    </row>
    <row r="112" ht="18.95" customHeight="1" spans="1:4">
      <c r="A112" s="199"/>
      <c r="B112" s="199"/>
      <c r="C112" s="199"/>
      <c r="D112" s="214"/>
    </row>
    <row r="113" ht="18.95" customHeight="1" spans="1:4">
      <c r="A113" s="199"/>
      <c r="B113" s="199"/>
      <c r="C113" s="199"/>
      <c r="D113" s="214"/>
    </row>
    <row r="114" ht="18.95" customHeight="1" spans="1:4">
      <c r="A114" s="199"/>
      <c r="B114" s="199"/>
      <c r="C114" s="199"/>
      <c r="D114" s="214"/>
    </row>
    <row r="115" ht="18.95" customHeight="1" spans="1:4">
      <c r="A115" s="199"/>
      <c r="B115" s="199"/>
      <c r="C115" s="199"/>
      <c r="D115" s="214"/>
    </row>
    <row r="116" ht="18.95" customHeight="1" spans="1:4">
      <c r="A116" s="199"/>
      <c r="B116" s="199"/>
      <c r="C116" s="199"/>
      <c r="D116" s="214"/>
    </row>
    <row r="117" ht="18.95" customHeight="1"/>
    <row r="118" ht="18.95" customHeight="1"/>
    <row r="119" ht="18.95" customHeight="1"/>
    <row r="120" ht="18.95" customHeight="1"/>
    <row r="121" ht="18.95" customHeight="1"/>
    <row r="122" ht="18.95" customHeight="1"/>
    <row r="123" ht="18.95" customHeight="1"/>
    <row r="124" ht="18.95" customHeight="1"/>
    <row r="125" ht="18.95" customHeight="1"/>
    <row r="126" ht="18.95" customHeight="1"/>
    <row r="127" ht="18.95" customHeight="1"/>
    <row r="128" ht="18.95" customHeight="1"/>
  </sheetData>
  <autoFilter ref="A5:D49">
    <extLst/>
  </autoFilter>
  <mergeCells count="4">
    <mergeCell ref="A1:D1"/>
    <mergeCell ref="C4:D4"/>
    <mergeCell ref="A4:A5"/>
    <mergeCell ref="B4:B5"/>
  </mergeCells>
  <conditionalFormatting sqref="A38">
    <cfRule type="expression" dxfId="0" priority="13" stopIfTrue="1">
      <formula>"len($A:$A)=3"</formula>
    </cfRule>
    <cfRule type="expression" dxfId="0" priority="14" stopIfTrue="1">
      <formula>"len($A:$A)=3"</formula>
    </cfRule>
  </conditionalFormatting>
  <conditionalFormatting sqref="A41">
    <cfRule type="expression" dxfId="0" priority="3" stopIfTrue="1">
      <formula>"len($A:$A)=3"</formula>
    </cfRule>
    <cfRule type="expression" dxfId="0" priority="4" stopIfTrue="1">
      <formula>"len($A:$A)=3"</formula>
    </cfRule>
  </conditionalFormatting>
  <conditionalFormatting sqref="D41">
    <cfRule type="cellIs" dxfId="1" priority="1" stopIfTrue="1" operator="lessThan">
      <formula>0</formula>
    </cfRule>
    <cfRule type="cellIs" dxfId="2" priority="2" stopIfTrue="1" operator="greaterThan">
      <formula>5</formula>
    </cfRule>
  </conditionalFormatting>
  <conditionalFormatting sqref="A42">
    <cfRule type="expression" dxfId="0" priority="11" stopIfTrue="1">
      <formula>"len($A:$A)=3"</formula>
    </cfRule>
    <cfRule type="expression" dxfId="0" priority="12" stopIfTrue="1">
      <formula>"len($A:$A)=3"</formula>
    </cfRule>
  </conditionalFormatting>
  <conditionalFormatting sqref="A6:A33">
    <cfRule type="expression" dxfId="0" priority="33" stopIfTrue="1">
      <formula>"len($A:$A)=3"</formula>
    </cfRule>
  </conditionalFormatting>
  <conditionalFormatting sqref="A34:A35">
    <cfRule type="expression" dxfId="0" priority="17" stopIfTrue="1">
      <formula>"len($A:$A)=3"</formula>
    </cfRule>
    <cfRule type="expression" dxfId="0" priority="18" stopIfTrue="1">
      <formula>"len($A:$A)=3"</formula>
    </cfRule>
  </conditionalFormatting>
  <conditionalFormatting sqref="A43:A44">
    <cfRule type="expression" dxfId="0" priority="9" stopIfTrue="1">
      <formula>"len($A:$A)=3"</formula>
    </cfRule>
    <cfRule type="expression" dxfId="0" priority="10" stopIfTrue="1">
      <formula>"len($A:$A)=3"</formula>
    </cfRule>
  </conditionalFormatting>
  <conditionalFormatting sqref="D6:D33">
    <cfRule type="cellIs" dxfId="1" priority="38" stopIfTrue="1" operator="lessThan">
      <formula>0</formula>
    </cfRule>
    <cfRule type="cellIs" dxfId="2" priority="39" stopIfTrue="1" operator="greaterThan">
      <formula>5</formula>
    </cfRule>
  </conditionalFormatting>
  <conditionalFormatting sqref="D46:D47">
    <cfRule type="cellIs" dxfId="1" priority="5" stopIfTrue="1" operator="lessThan">
      <formula>0</formula>
    </cfRule>
    <cfRule type="cellIs" dxfId="2" priority="6" stopIfTrue="1" operator="greaterThan">
      <formula>5</formula>
    </cfRule>
  </conditionalFormatting>
  <conditionalFormatting sqref="D34:D40 D48:D49 D42:D45">
    <cfRule type="cellIs" dxfId="1" priority="15" stopIfTrue="1" operator="lessThan">
      <formula>0</formula>
    </cfRule>
    <cfRule type="cellIs" dxfId="2" priority="16" stopIfTrue="1" operator="greaterThan">
      <formula>5</formula>
    </cfRule>
  </conditionalFormatting>
  <conditionalFormatting sqref="A45 A48">
    <cfRule type="expression" dxfId="0" priority="7" stopIfTrue="1">
      <formula>"len($A:$A)=3"</formula>
    </cfRule>
    <cfRule type="expression" dxfId="0" priority="8" stopIfTrue="1">
      <formula>"len($A:$A)=3"</formula>
    </cfRule>
  </conditionalFormatting>
  <dataValidations count="1">
    <dataValidation type="decimal" operator="greaterThanOrEqual" allowBlank="1" showInputMessage="1" showErrorMessage="1" errorTitle="提示" error="对不起，此处只能输入数字。" sqref="B33:C33 B6:B8 C6:C7">
      <formula1>-99999999999999900000</formula1>
    </dataValidation>
  </dataValidations>
  <printOptions horizontalCentered="1"/>
  <pageMargins left="0.786805555555556" right="0.786805555555556" top="0.786805555555556" bottom="0.786805555555556" header="0.590277777777778" footer="0.393055555555556"/>
  <pageSetup paperSize="9" firstPageNumber="94" orientation="portrait" useFirstPageNumber="1"/>
  <headerFooter alignWithMargins="0">
    <oddFooter>&amp;C—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45066682943"/>
  </sheetPr>
  <dimension ref="A1:D1485"/>
  <sheetViews>
    <sheetView showZeros="0" workbookViewId="0">
      <pane ySplit="5" topLeftCell="A1395" activePane="bottomLeft" state="frozen"/>
      <selection/>
      <selection pane="bottomLeft" activeCell="G1416" sqref="G1416"/>
    </sheetView>
  </sheetViews>
  <sheetFormatPr defaultColWidth="9" defaultRowHeight="14.25" outlineLevelCol="3"/>
  <cols>
    <col min="1" max="1" width="47.875" style="49" customWidth="1"/>
    <col min="2" max="3" width="10.5" style="49" customWidth="1"/>
    <col min="4" max="4" width="10.5" style="50" customWidth="1"/>
    <col min="5" max="16384" width="9" style="49"/>
  </cols>
  <sheetData>
    <row r="1" ht="25.5" customHeight="1" spans="1:4">
      <c r="A1" s="51" t="s">
        <v>2676</v>
      </c>
      <c r="B1" s="51"/>
      <c r="C1" s="51"/>
      <c r="D1" s="51"/>
    </row>
    <row r="2" s="47" customFormat="1" ht="9.75" customHeight="1" spans="1:4">
      <c r="A2" s="52"/>
      <c r="B2" s="52"/>
      <c r="C2" s="52"/>
      <c r="D2" s="52"/>
    </row>
    <row r="3" ht="18" customHeight="1" spans="1:4">
      <c r="A3" s="47" t="s">
        <v>2677</v>
      </c>
      <c r="C3" s="200"/>
      <c r="D3" s="200" t="s">
        <v>69</v>
      </c>
    </row>
    <row r="4" s="48" customFormat="1" ht="24" customHeight="1" spans="1:4">
      <c r="A4" s="201" t="s">
        <v>70</v>
      </c>
      <c r="B4" s="56" t="s">
        <v>2534</v>
      </c>
      <c r="C4" s="56" t="s">
        <v>2535</v>
      </c>
      <c r="D4" s="56"/>
    </row>
    <row r="5" s="48" customFormat="1" ht="24" customHeight="1" spans="1:4">
      <c r="A5" s="201"/>
      <c r="B5" s="56"/>
      <c r="C5" s="56" t="s">
        <v>2536</v>
      </c>
      <c r="D5" s="59" t="s">
        <v>75</v>
      </c>
    </row>
    <row r="6" s="156" customFormat="1" ht="18.95" customHeight="1" spans="1:4">
      <c r="A6" s="202" t="s">
        <v>134</v>
      </c>
      <c r="B6" s="203" t="e">
        <f>SUMIFS(B$7:B$291,#REF!,"&lt;&gt;")</f>
        <v>#REF!</v>
      </c>
      <c r="C6" s="203" t="e">
        <f>SUMIFS(C$7:C$291,#REF!,"&lt;&gt;")</f>
        <v>#REF!</v>
      </c>
      <c r="D6" s="140" t="e">
        <f t="shared" ref="D6:D70" si="0">IF(OR(VALUE(C6)=0,ISERROR(C6/B6-1)),"",ROUND(C6/B6-1,3))</f>
        <v>#REF!</v>
      </c>
    </row>
    <row r="7" ht="18.95" customHeight="1" spans="1:4">
      <c r="A7" s="204" t="s">
        <v>137</v>
      </c>
      <c r="B7" s="205">
        <f>SUM(B8:B18)</f>
        <v>1886</v>
      </c>
      <c r="C7" s="205">
        <f>SUM(C8:C18)</f>
        <v>1969</v>
      </c>
      <c r="D7" s="63">
        <f t="shared" si="0"/>
        <v>0.044</v>
      </c>
    </row>
    <row r="8" ht="18.95" customHeight="1" spans="1:4">
      <c r="A8" s="204" t="s">
        <v>139</v>
      </c>
      <c r="B8" s="205">
        <v>1276</v>
      </c>
      <c r="C8" s="205">
        <v>1295</v>
      </c>
      <c r="D8" s="63">
        <f t="shared" si="0"/>
        <v>0.015</v>
      </c>
    </row>
    <row r="9" ht="18.95" customHeight="1" spans="1:4">
      <c r="A9" s="204" t="s">
        <v>142</v>
      </c>
      <c r="B9" s="205">
        <v>231</v>
      </c>
      <c r="C9" s="205">
        <v>250</v>
      </c>
      <c r="D9" s="63">
        <f t="shared" si="0"/>
        <v>0.082</v>
      </c>
    </row>
    <row r="10" ht="18.95" customHeight="1" spans="1:4">
      <c r="A10" s="204" t="s">
        <v>145</v>
      </c>
      <c r="B10" s="205">
        <v>0</v>
      </c>
      <c r="C10" s="205"/>
      <c r="D10" s="63" t="str">
        <f t="shared" si="0"/>
        <v/>
      </c>
    </row>
    <row r="11" ht="18.95" customHeight="1" spans="1:4">
      <c r="A11" s="204" t="s">
        <v>148</v>
      </c>
      <c r="B11" s="205">
        <v>263</v>
      </c>
      <c r="C11" s="205">
        <v>252</v>
      </c>
      <c r="D11" s="63">
        <f t="shared" si="0"/>
        <v>-0.042</v>
      </c>
    </row>
    <row r="12" ht="18.95" customHeight="1" spans="1:4">
      <c r="A12" s="204" t="s">
        <v>151</v>
      </c>
      <c r="B12" s="205">
        <v>0</v>
      </c>
      <c r="C12" s="205">
        <v>30</v>
      </c>
      <c r="D12" s="63" t="str">
        <f t="shared" si="0"/>
        <v/>
      </c>
    </row>
    <row r="13" ht="18.95" customHeight="1" spans="1:4">
      <c r="A13" s="204" t="s">
        <v>154</v>
      </c>
      <c r="B13" s="205">
        <v>0</v>
      </c>
      <c r="C13" s="205">
        <v>20</v>
      </c>
      <c r="D13" s="63" t="str">
        <f t="shared" si="0"/>
        <v/>
      </c>
    </row>
    <row r="14" ht="18.95" customHeight="1" spans="1:4">
      <c r="A14" s="204" t="s">
        <v>157</v>
      </c>
      <c r="B14" s="205">
        <v>0</v>
      </c>
      <c r="C14" s="205"/>
      <c r="D14" s="63" t="str">
        <f t="shared" si="0"/>
        <v/>
      </c>
    </row>
    <row r="15" ht="18.95" customHeight="1" spans="1:4">
      <c r="A15" s="204" t="s">
        <v>160</v>
      </c>
      <c r="B15" s="205">
        <v>116</v>
      </c>
      <c r="C15" s="205">
        <v>122</v>
      </c>
      <c r="D15" s="63">
        <f t="shared" si="0"/>
        <v>0.052</v>
      </c>
    </row>
    <row r="16" ht="18.95" customHeight="1" spans="1:4">
      <c r="A16" s="204" t="s">
        <v>163</v>
      </c>
      <c r="B16" s="205">
        <v>0</v>
      </c>
      <c r="C16" s="205">
        <v>0</v>
      </c>
      <c r="D16" s="63" t="str">
        <f t="shared" si="0"/>
        <v/>
      </c>
    </row>
    <row r="17" ht="18.95" customHeight="1" spans="1:4">
      <c r="A17" s="204" t="s">
        <v>166</v>
      </c>
      <c r="B17" s="205">
        <v>0</v>
      </c>
      <c r="C17" s="205">
        <v>0</v>
      </c>
      <c r="D17" s="63" t="str">
        <f t="shared" si="0"/>
        <v/>
      </c>
    </row>
    <row r="18" ht="18.95" customHeight="1" spans="1:4">
      <c r="A18" s="204" t="s">
        <v>169</v>
      </c>
      <c r="B18" s="205">
        <v>0</v>
      </c>
      <c r="C18" s="205"/>
      <c r="D18" s="63" t="str">
        <f t="shared" si="0"/>
        <v/>
      </c>
    </row>
    <row r="19" ht="18.95" customHeight="1" spans="1:4">
      <c r="A19" s="204" t="s">
        <v>171</v>
      </c>
      <c r="B19" s="205">
        <f>SUM(B20:B27)</f>
        <v>1893</v>
      </c>
      <c r="C19" s="205">
        <f>SUM(C20:C27)</f>
        <v>1977</v>
      </c>
      <c r="D19" s="63">
        <f t="shared" si="0"/>
        <v>0.044</v>
      </c>
    </row>
    <row r="20" ht="18.95" customHeight="1" spans="1:4">
      <c r="A20" s="204" t="s">
        <v>139</v>
      </c>
      <c r="B20" s="205">
        <v>1365</v>
      </c>
      <c r="C20" s="205">
        <v>1385</v>
      </c>
      <c r="D20" s="63">
        <f t="shared" si="0"/>
        <v>0.015</v>
      </c>
    </row>
    <row r="21" ht="18.95" customHeight="1" spans="1:4">
      <c r="A21" s="204" t="s">
        <v>142</v>
      </c>
      <c r="B21" s="205">
        <v>203</v>
      </c>
      <c r="C21" s="205">
        <v>237</v>
      </c>
      <c r="D21" s="63">
        <f t="shared" si="0"/>
        <v>0.167</v>
      </c>
    </row>
    <row r="22" ht="18.95" customHeight="1" spans="1:4">
      <c r="A22" s="204" t="s">
        <v>145</v>
      </c>
      <c r="B22" s="205">
        <v>0</v>
      </c>
      <c r="C22" s="205">
        <v>0</v>
      </c>
      <c r="D22" s="63" t="str">
        <f t="shared" si="0"/>
        <v/>
      </c>
    </row>
    <row r="23" ht="18.95" customHeight="1" spans="1:4">
      <c r="A23" s="204" t="s">
        <v>173</v>
      </c>
      <c r="B23" s="205">
        <v>165</v>
      </c>
      <c r="C23" s="205">
        <v>170</v>
      </c>
      <c r="D23" s="63">
        <f t="shared" si="0"/>
        <v>0.03</v>
      </c>
    </row>
    <row r="24" ht="18.95" customHeight="1" spans="1:4">
      <c r="A24" s="204" t="s">
        <v>175</v>
      </c>
      <c r="B24" s="205">
        <v>0</v>
      </c>
      <c r="C24" s="205"/>
      <c r="D24" s="63" t="str">
        <f t="shared" si="0"/>
        <v/>
      </c>
    </row>
    <row r="25" ht="18.95" customHeight="1" spans="1:4">
      <c r="A25" s="204" t="s">
        <v>177</v>
      </c>
      <c r="B25" s="205">
        <v>24</v>
      </c>
      <c r="C25" s="205">
        <v>30</v>
      </c>
      <c r="D25" s="63">
        <f t="shared" si="0"/>
        <v>0.25</v>
      </c>
    </row>
    <row r="26" ht="18.95" customHeight="1" spans="1:4">
      <c r="A26" s="204" t="s">
        <v>166</v>
      </c>
      <c r="B26" s="205">
        <v>0</v>
      </c>
      <c r="C26" s="205">
        <v>0</v>
      </c>
      <c r="D26" s="63" t="str">
        <f t="shared" si="0"/>
        <v/>
      </c>
    </row>
    <row r="27" ht="18.95" customHeight="1" spans="1:4">
      <c r="A27" s="204" t="s">
        <v>179</v>
      </c>
      <c r="B27" s="205">
        <v>136</v>
      </c>
      <c r="C27" s="205">
        <v>155</v>
      </c>
      <c r="D27" s="63">
        <f t="shared" si="0"/>
        <v>0.14</v>
      </c>
    </row>
    <row r="28" ht="18.95" customHeight="1" spans="1:4">
      <c r="A28" s="204" t="s">
        <v>181</v>
      </c>
      <c r="B28" s="205">
        <f>SUM(B29:B39)</f>
        <v>8981</v>
      </c>
      <c r="C28" s="205">
        <f>SUM(C29:C39)</f>
        <v>9375</v>
      </c>
      <c r="D28" s="63">
        <f t="shared" si="0"/>
        <v>0.044</v>
      </c>
    </row>
    <row r="29" ht="18.95" customHeight="1" spans="1:4">
      <c r="A29" s="204" t="s">
        <v>139</v>
      </c>
      <c r="B29" s="205">
        <v>4555</v>
      </c>
      <c r="C29" s="205">
        <v>4623</v>
      </c>
      <c r="D29" s="63">
        <f t="shared" si="0"/>
        <v>0.015</v>
      </c>
    </row>
    <row r="30" ht="18.95" customHeight="1" spans="1:4">
      <c r="A30" s="204" t="s">
        <v>142</v>
      </c>
      <c r="B30" s="205">
        <v>4424</v>
      </c>
      <c r="C30" s="205">
        <v>4750</v>
      </c>
      <c r="D30" s="63">
        <f t="shared" si="0"/>
        <v>0.074</v>
      </c>
    </row>
    <row r="31" ht="18.95" customHeight="1" spans="1:4">
      <c r="A31" s="204" t="s">
        <v>145</v>
      </c>
      <c r="B31" s="205">
        <v>0</v>
      </c>
      <c r="C31" s="205"/>
      <c r="D31" s="63" t="str">
        <f t="shared" si="0"/>
        <v/>
      </c>
    </row>
    <row r="32" ht="18.95" customHeight="1" spans="1:4">
      <c r="A32" s="204" t="s">
        <v>183</v>
      </c>
      <c r="B32" s="205">
        <v>0</v>
      </c>
      <c r="C32" s="205">
        <v>0</v>
      </c>
      <c r="D32" s="63" t="str">
        <f t="shared" si="0"/>
        <v/>
      </c>
    </row>
    <row r="33" ht="18.95" customHeight="1" spans="1:4">
      <c r="A33" s="204" t="s">
        <v>185</v>
      </c>
      <c r="B33" s="205">
        <v>2</v>
      </c>
      <c r="C33" s="205">
        <v>2</v>
      </c>
      <c r="D33" s="63">
        <f t="shared" si="0"/>
        <v>0</v>
      </c>
    </row>
    <row r="34" ht="18.95" customHeight="1" spans="1:4">
      <c r="A34" s="204" t="s">
        <v>187</v>
      </c>
      <c r="B34" s="205">
        <v>0</v>
      </c>
      <c r="C34" s="205"/>
      <c r="D34" s="63" t="str">
        <f t="shared" si="0"/>
        <v/>
      </c>
    </row>
    <row r="35" s="199" customFormat="1" ht="18.95" customHeight="1" spans="1:4">
      <c r="A35" s="204" t="s">
        <v>189</v>
      </c>
      <c r="B35" s="205">
        <v>0</v>
      </c>
      <c r="C35" s="205">
        <v>0</v>
      </c>
      <c r="D35" s="63" t="str">
        <f t="shared" si="0"/>
        <v/>
      </c>
    </row>
    <row r="36" s="199" customFormat="1" ht="18.95" customHeight="1" spans="1:4">
      <c r="A36" s="204" t="s">
        <v>191</v>
      </c>
      <c r="B36" s="205">
        <v>0</v>
      </c>
      <c r="C36" s="205"/>
      <c r="D36" s="63" t="str">
        <f t="shared" si="0"/>
        <v/>
      </c>
    </row>
    <row r="37" s="199" customFormat="1" ht="18.95" customHeight="1" spans="1:4">
      <c r="A37" s="204" t="s">
        <v>193</v>
      </c>
      <c r="B37" s="205">
        <v>0</v>
      </c>
      <c r="C37" s="205">
        <v>0</v>
      </c>
      <c r="D37" s="63" t="str">
        <f t="shared" si="0"/>
        <v/>
      </c>
    </row>
    <row r="38" s="199" customFormat="1" ht="18.95" customHeight="1" spans="1:4">
      <c r="A38" s="204" t="s">
        <v>166</v>
      </c>
      <c r="B38" s="205">
        <v>0</v>
      </c>
      <c r="C38" s="205"/>
      <c r="D38" s="63" t="str">
        <f t="shared" si="0"/>
        <v/>
      </c>
    </row>
    <row r="39" s="199" customFormat="1" ht="18.95" customHeight="1" spans="1:4">
      <c r="A39" s="204" t="s">
        <v>195</v>
      </c>
      <c r="B39" s="205">
        <v>0</v>
      </c>
      <c r="C39" s="205"/>
      <c r="D39" s="63" t="str">
        <f t="shared" si="0"/>
        <v/>
      </c>
    </row>
    <row r="40" s="199" customFormat="1" ht="18.95" customHeight="1" spans="1:4">
      <c r="A40" s="204" t="s">
        <v>197</v>
      </c>
      <c r="B40" s="205">
        <f>SUM(B41:B51)</f>
        <v>2553</v>
      </c>
      <c r="C40" s="205">
        <f>SUM(C41:C51)</f>
        <v>2651</v>
      </c>
      <c r="D40" s="63">
        <f t="shared" si="0"/>
        <v>0.038</v>
      </c>
    </row>
    <row r="41" s="199" customFormat="1" ht="18.95" customHeight="1" spans="1:4">
      <c r="A41" s="204" t="s">
        <v>139</v>
      </c>
      <c r="B41" s="205">
        <v>1631</v>
      </c>
      <c r="C41" s="205">
        <v>1655</v>
      </c>
      <c r="D41" s="63">
        <f t="shared" si="0"/>
        <v>0.015</v>
      </c>
    </row>
    <row r="42" s="199" customFormat="1" ht="18.95" customHeight="1" spans="1:4">
      <c r="A42" s="204" t="s">
        <v>142</v>
      </c>
      <c r="B42" s="205">
        <v>625</v>
      </c>
      <c r="C42" s="205">
        <v>690</v>
      </c>
      <c r="D42" s="63">
        <f t="shared" si="0"/>
        <v>0.104</v>
      </c>
    </row>
    <row r="43" s="199" customFormat="1" ht="18.95" customHeight="1" spans="1:4">
      <c r="A43" s="204" t="s">
        <v>145</v>
      </c>
      <c r="B43" s="205">
        <v>0</v>
      </c>
      <c r="C43" s="205">
        <v>0</v>
      </c>
      <c r="D43" s="63" t="str">
        <f t="shared" si="0"/>
        <v/>
      </c>
    </row>
    <row r="44" s="199" customFormat="1" ht="18.95" customHeight="1" spans="1:4">
      <c r="A44" s="204" t="s">
        <v>199</v>
      </c>
      <c r="B44" s="205">
        <v>0</v>
      </c>
      <c r="C44" s="205"/>
      <c r="D44" s="63" t="str">
        <f t="shared" si="0"/>
        <v/>
      </c>
    </row>
    <row r="45" s="199" customFormat="1" ht="18.95" customHeight="1" spans="1:4">
      <c r="A45" s="204" t="s">
        <v>201</v>
      </c>
      <c r="B45" s="205">
        <v>0</v>
      </c>
      <c r="C45" s="205">
        <v>0</v>
      </c>
      <c r="D45" s="63" t="str">
        <f t="shared" si="0"/>
        <v/>
      </c>
    </row>
    <row r="46" s="199" customFormat="1" ht="18.95" customHeight="1" spans="1:4">
      <c r="A46" s="204" t="s">
        <v>203</v>
      </c>
      <c r="B46" s="205">
        <v>0</v>
      </c>
      <c r="C46" s="205">
        <v>0</v>
      </c>
      <c r="D46" s="63" t="str">
        <f t="shared" si="0"/>
        <v/>
      </c>
    </row>
    <row r="47" s="199" customFormat="1" ht="18.95" customHeight="1" spans="1:4">
      <c r="A47" s="204" t="s">
        <v>205</v>
      </c>
      <c r="B47" s="205">
        <v>0</v>
      </c>
      <c r="C47" s="205">
        <v>0</v>
      </c>
      <c r="D47" s="63" t="str">
        <f t="shared" si="0"/>
        <v/>
      </c>
    </row>
    <row r="48" s="199" customFormat="1" ht="18.95" customHeight="1" spans="1:4">
      <c r="A48" s="204" t="s">
        <v>207</v>
      </c>
      <c r="B48" s="205">
        <v>0</v>
      </c>
      <c r="C48" s="205">
        <v>5</v>
      </c>
      <c r="D48" s="63" t="str">
        <f t="shared" si="0"/>
        <v/>
      </c>
    </row>
    <row r="49" s="199" customFormat="1" ht="18.95" customHeight="1" spans="1:4">
      <c r="A49" s="204" t="s">
        <v>2294</v>
      </c>
      <c r="B49" s="205">
        <v>0</v>
      </c>
      <c r="C49" s="205"/>
      <c r="D49" s="63" t="str">
        <f t="shared" si="0"/>
        <v/>
      </c>
    </row>
    <row r="50" s="199" customFormat="1" ht="18.95" customHeight="1" spans="1:4">
      <c r="A50" s="204" t="s">
        <v>166</v>
      </c>
      <c r="B50" s="205">
        <v>256</v>
      </c>
      <c r="C50" s="205">
        <v>260</v>
      </c>
      <c r="D50" s="63">
        <f t="shared" si="0"/>
        <v>0.016</v>
      </c>
    </row>
    <row r="51" s="199" customFormat="1" ht="18.95" customHeight="1" spans="1:4">
      <c r="A51" s="204" t="s">
        <v>211</v>
      </c>
      <c r="B51" s="205">
        <v>41</v>
      </c>
      <c r="C51" s="205">
        <v>41</v>
      </c>
      <c r="D51" s="63">
        <f t="shared" si="0"/>
        <v>0</v>
      </c>
    </row>
    <row r="52" s="199" customFormat="1" ht="18.95" customHeight="1" spans="1:4">
      <c r="A52" s="204" t="s">
        <v>213</v>
      </c>
      <c r="B52" s="205">
        <f>SUM(B53:B62)</f>
        <v>1278</v>
      </c>
      <c r="C52" s="205">
        <f>SUM(C53:C62)</f>
        <v>1338</v>
      </c>
      <c r="D52" s="63">
        <f t="shared" si="0"/>
        <v>0.047</v>
      </c>
    </row>
    <row r="53" s="199" customFormat="1" ht="18.95" customHeight="1" spans="1:4">
      <c r="A53" s="204" t="s">
        <v>139</v>
      </c>
      <c r="B53" s="205">
        <v>937</v>
      </c>
      <c r="C53" s="205">
        <v>951</v>
      </c>
      <c r="D53" s="63">
        <f t="shared" si="0"/>
        <v>0.015</v>
      </c>
    </row>
    <row r="54" s="199" customFormat="1" ht="18.95" customHeight="1" spans="1:4">
      <c r="A54" s="204" t="s">
        <v>142</v>
      </c>
      <c r="B54" s="205">
        <v>123</v>
      </c>
      <c r="C54" s="205">
        <v>130</v>
      </c>
      <c r="D54" s="63">
        <f t="shared" si="0"/>
        <v>0.057</v>
      </c>
    </row>
    <row r="55" s="199" customFormat="1" ht="18.95" customHeight="1" spans="1:4">
      <c r="A55" s="204" t="s">
        <v>145</v>
      </c>
      <c r="B55" s="205">
        <v>0</v>
      </c>
      <c r="C55" s="205">
        <v>0</v>
      </c>
      <c r="D55" s="63" t="str">
        <f t="shared" si="0"/>
        <v/>
      </c>
    </row>
    <row r="56" s="199" customFormat="1" ht="18.95" customHeight="1" spans="1:4">
      <c r="A56" s="204" t="s">
        <v>215</v>
      </c>
      <c r="B56" s="205">
        <v>0</v>
      </c>
      <c r="C56" s="205"/>
      <c r="D56" s="63" t="str">
        <f t="shared" si="0"/>
        <v/>
      </c>
    </row>
    <row r="57" s="199" customFormat="1" ht="18.95" customHeight="1" spans="1:4">
      <c r="A57" s="204" t="s">
        <v>217</v>
      </c>
      <c r="B57" s="205">
        <v>101</v>
      </c>
      <c r="C57" s="205">
        <v>120</v>
      </c>
      <c r="D57" s="63">
        <f t="shared" si="0"/>
        <v>0.188</v>
      </c>
    </row>
    <row r="58" s="199" customFormat="1" ht="18.95" customHeight="1" spans="1:4">
      <c r="A58" s="204" t="s">
        <v>219</v>
      </c>
      <c r="B58" s="205">
        <v>17</v>
      </c>
      <c r="C58" s="205">
        <v>17</v>
      </c>
      <c r="D58" s="63">
        <f t="shared" si="0"/>
        <v>0</v>
      </c>
    </row>
    <row r="59" s="199" customFormat="1" ht="18.95" customHeight="1" spans="1:4">
      <c r="A59" s="204" t="s">
        <v>221</v>
      </c>
      <c r="B59" s="205">
        <v>100</v>
      </c>
      <c r="C59" s="205">
        <v>120</v>
      </c>
      <c r="D59" s="63">
        <f t="shared" si="0"/>
        <v>0.2</v>
      </c>
    </row>
    <row r="60" s="199" customFormat="1" ht="18.95" customHeight="1" spans="1:4">
      <c r="A60" s="204" t="s">
        <v>223</v>
      </c>
      <c r="B60" s="205">
        <v>0</v>
      </c>
      <c r="C60" s="205"/>
      <c r="D60" s="63" t="str">
        <f t="shared" si="0"/>
        <v/>
      </c>
    </row>
    <row r="61" s="199" customFormat="1" ht="18.95" customHeight="1" spans="1:4">
      <c r="A61" s="204" t="s">
        <v>166</v>
      </c>
      <c r="B61" s="205">
        <v>0</v>
      </c>
      <c r="C61" s="205"/>
      <c r="D61" s="63" t="str">
        <f t="shared" si="0"/>
        <v/>
      </c>
    </row>
    <row r="62" s="199" customFormat="1" ht="18.95" customHeight="1" spans="1:4">
      <c r="A62" s="204" t="s">
        <v>225</v>
      </c>
      <c r="B62" s="205">
        <v>0</v>
      </c>
      <c r="C62" s="205"/>
      <c r="D62" s="63" t="str">
        <f t="shared" si="0"/>
        <v/>
      </c>
    </row>
    <row r="63" s="199" customFormat="1" ht="18.95" customHeight="1" spans="1:4">
      <c r="A63" s="204" t="s">
        <v>227</v>
      </c>
      <c r="B63" s="205">
        <f>SUM(B64:B73)</f>
        <v>2965</v>
      </c>
      <c r="C63" s="205">
        <f>SUM(C64:C73)</f>
        <v>3083</v>
      </c>
      <c r="D63" s="63">
        <f t="shared" si="0"/>
        <v>0.04</v>
      </c>
    </row>
    <row r="64" s="199" customFormat="1" ht="18.95" customHeight="1" spans="1:4">
      <c r="A64" s="204" t="s">
        <v>139</v>
      </c>
      <c r="B64" s="205">
        <v>2395</v>
      </c>
      <c r="C64" s="205">
        <v>2431</v>
      </c>
      <c r="D64" s="63">
        <f t="shared" si="0"/>
        <v>0.015</v>
      </c>
    </row>
    <row r="65" s="199" customFormat="1" ht="18.95" customHeight="1" spans="1:4">
      <c r="A65" s="204" t="s">
        <v>142</v>
      </c>
      <c r="B65" s="205">
        <v>301</v>
      </c>
      <c r="C65" s="205">
        <v>340</v>
      </c>
      <c r="D65" s="63">
        <f t="shared" si="0"/>
        <v>0.13</v>
      </c>
    </row>
    <row r="66" s="199" customFormat="1" ht="18.95" customHeight="1" spans="1:4">
      <c r="A66" s="204" t="s">
        <v>145</v>
      </c>
      <c r="B66" s="205">
        <v>0</v>
      </c>
      <c r="C66" s="205">
        <v>0</v>
      </c>
      <c r="D66" s="63" t="str">
        <f t="shared" si="0"/>
        <v/>
      </c>
    </row>
    <row r="67" s="199" customFormat="1" ht="18.95" customHeight="1" spans="1:4">
      <c r="A67" s="204" t="s">
        <v>229</v>
      </c>
      <c r="B67" s="205">
        <v>60</v>
      </c>
      <c r="C67" s="205">
        <v>70</v>
      </c>
      <c r="D67" s="63">
        <f t="shared" si="0"/>
        <v>0.167</v>
      </c>
    </row>
    <row r="68" s="199" customFormat="1" ht="18.95" customHeight="1" spans="1:4">
      <c r="A68" s="204" t="s">
        <v>231</v>
      </c>
      <c r="B68" s="205">
        <v>0</v>
      </c>
      <c r="C68" s="205">
        <v>20</v>
      </c>
      <c r="D68" s="63" t="str">
        <f t="shared" si="0"/>
        <v/>
      </c>
    </row>
    <row r="69" s="199" customFormat="1" ht="18.95" customHeight="1" spans="1:4">
      <c r="A69" s="204" t="s">
        <v>233</v>
      </c>
      <c r="B69" s="205">
        <v>0</v>
      </c>
      <c r="C69" s="205">
        <v>0</v>
      </c>
      <c r="D69" s="63" t="str">
        <f t="shared" si="0"/>
        <v/>
      </c>
    </row>
    <row r="70" s="199" customFormat="1" ht="18.95" customHeight="1" spans="1:4">
      <c r="A70" s="204" t="s">
        <v>235</v>
      </c>
      <c r="B70" s="205">
        <v>100</v>
      </c>
      <c r="C70" s="205">
        <v>120</v>
      </c>
      <c r="D70" s="63">
        <f t="shared" si="0"/>
        <v>0.2</v>
      </c>
    </row>
    <row r="71" s="199" customFormat="1" ht="18.95" customHeight="1" spans="1:4">
      <c r="A71" s="204" t="s">
        <v>237</v>
      </c>
      <c r="B71" s="205">
        <v>32</v>
      </c>
      <c r="C71" s="205">
        <v>32</v>
      </c>
      <c r="D71" s="63">
        <f t="shared" ref="D71:D138" si="1">IF(OR(VALUE(C71)=0,ISERROR(C71/B71-1)),"",ROUND(C71/B71-1,3))</f>
        <v>0</v>
      </c>
    </row>
    <row r="72" s="199" customFormat="1" ht="18.95" customHeight="1" spans="1:4">
      <c r="A72" s="204" t="s">
        <v>166</v>
      </c>
      <c r="B72" s="205">
        <v>0</v>
      </c>
      <c r="C72" s="205">
        <v>0</v>
      </c>
      <c r="D72" s="63" t="str">
        <f t="shared" si="1"/>
        <v/>
      </c>
    </row>
    <row r="73" s="199" customFormat="1" ht="18.95" customHeight="1" spans="1:4">
      <c r="A73" s="204" t="s">
        <v>239</v>
      </c>
      <c r="B73" s="205">
        <v>77</v>
      </c>
      <c r="C73" s="205">
        <v>70</v>
      </c>
      <c r="D73" s="63">
        <f t="shared" si="1"/>
        <v>-0.091</v>
      </c>
    </row>
    <row r="74" s="199" customFormat="1" ht="18.95" customHeight="1" spans="1:4">
      <c r="A74" s="204" t="s">
        <v>241</v>
      </c>
      <c r="B74" s="205">
        <f>SUM(B75:B85)</f>
        <v>1828</v>
      </c>
      <c r="C74" s="205">
        <f>SUM(C75:C85)</f>
        <v>1845</v>
      </c>
      <c r="D74" s="63">
        <f t="shared" si="1"/>
        <v>0.009</v>
      </c>
    </row>
    <row r="75" s="199" customFormat="1" ht="18.95" customHeight="1" spans="1:4">
      <c r="A75" s="204" t="s">
        <v>139</v>
      </c>
      <c r="B75" s="205">
        <v>1225</v>
      </c>
      <c r="C75" s="205">
        <v>1225</v>
      </c>
      <c r="D75" s="63">
        <f t="shared" si="1"/>
        <v>0</v>
      </c>
    </row>
    <row r="76" s="199" customFormat="1" ht="18.95" customHeight="1" spans="1:4">
      <c r="A76" s="204" t="s">
        <v>142</v>
      </c>
      <c r="B76" s="205">
        <v>540</v>
      </c>
      <c r="C76" s="205">
        <v>560</v>
      </c>
      <c r="D76" s="63">
        <f t="shared" si="1"/>
        <v>0.037</v>
      </c>
    </row>
    <row r="77" s="199" customFormat="1" ht="18.95" customHeight="1" spans="1:4">
      <c r="A77" s="204" t="s">
        <v>145</v>
      </c>
      <c r="B77" s="205">
        <v>0</v>
      </c>
      <c r="C77" s="205">
        <v>0</v>
      </c>
      <c r="D77" s="63" t="str">
        <f t="shared" si="1"/>
        <v/>
      </c>
    </row>
    <row r="78" s="199" customFormat="1" ht="18.95" customHeight="1" spans="1:4">
      <c r="A78" s="204" t="s">
        <v>243</v>
      </c>
      <c r="B78" s="205">
        <v>0</v>
      </c>
      <c r="C78" s="205"/>
      <c r="D78" s="63" t="str">
        <f t="shared" si="1"/>
        <v/>
      </c>
    </row>
    <row r="79" s="199" customFormat="1" ht="18.95" customHeight="1" spans="1:4">
      <c r="A79" s="204" t="s">
        <v>245</v>
      </c>
      <c r="B79" s="205">
        <v>0</v>
      </c>
      <c r="C79" s="205">
        <v>0</v>
      </c>
      <c r="D79" s="63" t="str">
        <f t="shared" si="1"/>
        <v/>
      </c>
    </row>
    <row r="80" s="199" customFormat="1" ht="18.95" customHeight="1" spans="1:4">
      <c r="A80" s="204" t="s">
        <v>247</v>
      </c>
      <c r="B80" s="205">
        <v>0</v>
      </c>
      <c r="C80" s="205">
        <v>0</v>
      </c>
      <c r="D80" s="63" t="str">
        <f t="shared" si="1"/>
        <v/>
      </c>
    </row>
    <row r="81" s="199" customFormat="1" ht="18.95" customHeight="1" spans="1:4">
      <c r="A81" s="204" t="s">
        <v>249</v>
      </c>
      <c r="B81" s="205">
        <v>10</v>
      </c>
      <c r="C81" s="205">
        <v>10</v>
      </c>
      <c r="D81" s="63">
        <f t="shared" si="1"/>
        <v>0</v>
      </c>
    </row>
    <row r="82" s="199" customFormat="1" ht="18.95" customHeight="1" spans="1:4">
      <c r="A82" s="204" t="s">
        <v>251</v>
      </c>
      <c r="B82" s="205">
        <v>0</v>
      </c>
      <c r="C82" s="205"/>
      <c r="D82" s="63" t="str">
        <f t="shared" si="1"/>
        <v/>
      </c>
    </row>
    <row r="83" s="199" customFormat="1" ht="18.95" customHeight="1" spans="1:4">
      <c r="A83" s="204" t="s">
        <v>235</v>
      </c>
      <c r="B83" s="205">
        <v>53</v>
      </c>
      <c r="C83" s="205">
        <v>50</v>
      </c>
      <c r="D83" s="63">
        <f t="shared" si="1"/>
        <v>-0.057</v>
      </c>
    </row>
    <row r="84" s="199" customFormat="1" ht="18.95" customHeight="1" spans="1:4">
      <c r="A84" s="204" t="s">
        <v>166</v>
      </c>
      <c r="B84" s="205">
        <v>0</v>
      </c>
      <c r="C84" s="205">
        <v>0</v>
      </c>
      <c r="D84" s="63" t="str">
        <f t="shared" si="1"/>
        <v/>
      </c>
    </row>
    <row r="85" s="199" customFormat="1" ht="18.95" customHeight="1" spans="1:4">
      <c r="A85" s="204" t="s">
        <v>253</v>
      </c>
      <c r="B85" s="205">
        <v>0</v>
      </c>
      <c r="C85" s="205"/>
      <c r="D85" s="63" t="str">
        <f t="shared" si="1"/>
        <v/>
      </c>
    </row>
    <row r="86" s="199" customFormat="1" ht="18.95" customHeight="1" spans="1:4">
      <c r="A86" s="204" t="s">
        <v>255</v>
      </c>
      <c r="B86" s="205">
        <f>SUM(B87:B94)</f>
        <v>550</v>
      </c>
      <c r="C86" s="205">
        <f>SUM(C87:C94)</f>
        <v>550</v>
      </c>
      <c r="D86" s="63">
        <f t="shared" si="1"/>
        <v>0</v>
      </c>
    </row>
    <row r="87" s="199" customFormat="1" ht="18.95" customHeight="1" spans="1:4">
      <c r="A87" s="204" t="s">
        <v>139</v>
      </c>
      <c r="B87" s="205">
        <v>110</v>
      </c>
      <c r="C87" s="205">
        <v>110</v>
      </c>
      <c r="D87" s="63">
        <f t="shared" si="1"/>
        <v>0</v>
      </c>
    </row>
    <row r="88" s="199" customFormat="1" ht="18.95" customHeight="1" spans="1:4">
      <c r="A88" s="204" t="s">
        <v>142</v>
      </c>
      <c r="B88" s="205">
        <v>0</v>
      </c>
      <c r="C88" s="205"/>
      <c r="D88" s="63" t="str">
        <f t="shared" si="1"/>
        <v/>
      </c>
    </row>
    <row r="89" s="199" customFormat="1" ht="18.95" customHeight="1" spans="1:4">
      <c r="A89" s="204" t="s">
        <v>145</v>
      </c>
      <c r="B89" s="205">
        <v>0</v>
      </c>
      <c r="C89" s="205">
        <v>0</v>
      </c>
      <c r="D89" s="63" t="str">
        <f t="shared" si="1"/>
        <v/>
      </c>
    </row>
    <row r="90" s="199" customFormat="1" ht="18.95" customHeight="1" spans="1:4">
      <c r="A90" s="204" t="s">
        <v>257</v>
      </c>
      <c r="B90" s="205">
        <v>440</v>
      </c>
      <c r="C90" s="205">
        <v>440</v>
      </c>
      <c r="D90" s="63">
        <f t="shared" si="1"/>
        <v>0</v>
      </c>
    </row>
    <row r="91" s="199" customFormat="1" ht="18.95" customHeight="1" spans="1:4">
      <c r="A91" s="204" t="s">
        <v>259</v>
      </c>
      <c r="B91" s="205">
        <v>0</v>
      </c>
      <c r="C91" s="205">
        <v>0</v>
      </c>
      <c r="D91" s="63" t="str">
        <f t="shared" si="1"/>
        <v/>
      </c>
    </row>
    <row r="92" s="199" customFormat="1" ht="18.95" customHeight="1" spans="1:4">
      <c r="A92" s="204" t="s">
        <v>235</v>
      </c>
      <c r="B92" s="205">
        <v>0</v>
      </c>
      <c r="C92" s="205">
        <v>0</v>
      </c>
      <c r="D92" s="63" t="str">
        <f t="shared" si="1"/>
        <v/>
      </c>
    </row>
    <row r="93" s="199" customFormat="1" ht="18.95" customHeight="1" spans="1:4">
      <c r="A93" s="204" t="s">
        <v>166</v>
      </c>
      <c r="B93" s="205">
        <v>0</v>
      </c>
      <c r="C93" s="205">
        <v>0</v>
      </c>
      <c r="D93" s="63" t="str">
        <f t="shared" si="1"/>
        <v/>
      </c>
    </row>
    <row r="94" s="199" customFormat="1" ht="18.95" customHeight="1" spans="1:4">
      <c r="A94" s="204" t="s">
        <v>261</v>
      </c>
      <c r="B94" s="205">
        <v>0</v>
      </c>
      <c r="C94" s="205">
        <v>0</v>
      </c>
      <c r="D94" s="63" t="str">
        <f t="shared" si="1"/>
        <v/>
      </c>
    </row>
    <row r="95" s="199" customFormat="1" ht="18.95" customHeight="1" spans="1:4">
      <c r="A95" s="204" t="s">
        <v>263</v>
      </c>
      <c r="B95" s="205">
        <f>SUM(B96:B108)</f>
        <v>0</v>
      </c>
      <c r="C95" s="205">
        <f>SUM(C96:C108)</f>
        <v>0</v>
      </c>
      <c r="D95" s="63" t="str">
        <f t="shared" si="1"/>
        <v/>
      </c>
    </row>
    <row r="96" s="199" customFormat="1" ht="18.95" customHeight="1" spans="1:4">
      <c r="A96" s="204" t="s">
        <v>139</v>
      </c>
      <c r="B96" s="205">
        <v>0</v>
      </c>
      <c r="C96" s="205">
        <v>0</v>
      </c>
      <c r="D96" s="63" t="str">
        <f t="shared" si="1"/>
        <v/>
      </c>
    </row>
    <row r="97" s="199" customFormat="1" ht="18.95" customHeight="1" spans="1:4">
      <c r="A97" s="204" t="s">
        <v>142</v>
      </c>
      <c r="B97" s="205">
        <v>0</v>
      </c>
      <c r="C97" s="205">
        <v>0</v>
      </c>
      <c r="D97" s="63" t="str">
        <f t="shared" si="1"/>
        <v/>
      </c>
    </row>
    <row r="98" s="199" customFormat="1" ht="18.95" customHeight="1" spans="1:4">
      <c r="A98" s="204" t="s">
        <v>145</v>
      </c>
      <c r="B98" s="205">
        <v>0</v>
      </c>
      <c r="C98" s="205">
        <v>0</v>
      </c>
      <c r="D98" s="63" t="str">
        <f t="shared" si="1"/>
        <v/>
      </c>
    </row>
    <row r="99" s="199" customFormat="1" ht="18.95" customHeight="1" spans="1:4">
      <c r="A99" s="204" t="s">
        <v>265</v>
      </c>
      <c r="B99" s="205">
        <v>0</v>
      </c>
      <c r="C99" s="205">
        <v>0</v>
      </c>
      <c r="D99" s="63" t="str">
        <f t="shared" si="1"/>
        <v/>
      </c>
    </row>
    <row r="100" s="199" customFormat="1" ht="18.95" customHeight="1" spans="1:4">
      <c r="A100" s="204" t="s">
        <v>267</v>
      </c>
      <c r="B100" s="205">
        <v>0</v>
      </c>
      <c r="C100" s="205">
        <v>0</v>
      </c>
      <c r="D100" s="63" t="str">
        <f t="shared" si="1"/>
        <v/>
      </c>
    </row>
    <row r="101" s="199" customFormat="1" ht="18.95" customHeight="1" spans="1:4">
      <c r="A101" s="206" t="s">
        <v>2539</v>
      </c>
      <c r="B101" s="205">
        <v>0</v>
      </c>
      <c r="C101" s="205">
        <v>0</v>
      </c>
      <c r="D101" s="63" t="str">
        <f t="shared" si="1"/>
        <v/>
      </c>
    </row>
    <row r="102" s="199" customFormat="1" ht="18.95" customHeight="1" spans="1:4">
      <c r="A102" s="206" t="s">
        <v>235</v>
      </c>
      <c r="B102" s="205">
        <v>0</v>
      </c>
      <c r="C102" s="205">
        <v>0</v>
      </c>
      <c r="D102" s="63" t="str">
        <f t="shared" si="1"/>
        <v/>
      </c>
    </row>
    <row r="103" s="199" customFormat="1" ht="18.95" customHeight="1" spans="1:4">
      <c r="A103" s="206" t="s">
        <v>2540</v>
      </c>
      <c r="B103" s="205"/>
      <c r="C103" s="205"/>
      <c r="D103" s="63" t="str">
        <f t="shared" si="1"/>
        <v/>
      </c>
    </row>
    <row r="104" s="199" customFormat="1" ht="18.95" customHeight="1" spans="1:4">
      <c r="A104" s="206" t="s">
        <v>2541</v>
      </c>
      <c r="B104" s="205"/>
      <c r="C104" s="205"/>
      <c r="D104" s="63" t="str">
        <f t="shared" si="1"/>
        <v/>
      </c>
    </row>
    <row r="105" s="199" customFormat="1" ht="18.95" customHeight="1" spans="1:4">
      <c r="A105" s="206" t="s">
        <v>2542</v>
      </c>
      <c r="B105" s="205"/>
      <c r="C105" s="205"/>
      <c r="D105" s="63" t="str">
        <f t="shared" si="1"/>
        <v/>
      </c>
    </row>
    <row r="106" s="199" customFormat="1" ht="18.95" customHeight="1" spans="1:4">
      <c r="A106" s="206" t="s">
        <v>2543</v>
      </c>
      <c r="B106" s="205"/>
      <c r="C106" s="205"/>
      <c r="D106" s="63" t="str">
        <f t="shared" si="1"/>
        <v/>
      </c>
    </row>
    <row r="107" s="199" customFormat="1" ht="18.95" customHeight="1" spans="1:4">
      <c r="A107" s="204" t="s">
        <v>166</v>
      </c>
      <c r="B107" s="205">
        <v>0</v>
      </c>
      <c r="C107" s="205">
        <v>0</v>
      </c>
      <c r="D107" s="63" t="str">
        <f t="shared" si="1"/>
        <v/>
      </c>
    </row>
    <row r="108" s="199" customFormat="1" ht="18.95" customHeight="1" spans="1:4">
      <c r="A108" s="204" t="s">
        <v>271</v>
      </c>
      <c r="B108" s="205">
        <v>0</v>
      </c>
      <c r="C108" s="205">
        <v>0</v>
      </c>
      <c r="D108" s="63" t="str">
        <f t="shared" si="1"/>
        <v/>
      </c>
    </row>
    <row r="109" s="199" customFormat="1" ht="18.95" customHeight="1" spans="1:4">
      <c r="A109" s="204" t="s">
        <v>274</v>
      </c>
      <c r="B109" s="205">
        <f>SUM(B110:B123)</f>
        <v>414</v>
      </c>
      <c r="C109" s="205">
        <f>SUM(C110:C123)</f>
        <v>129</v>
      </c>
      <c r="D109" s="63">
        <f t="shared" si="1"/>
        <v>-0.688</v>
      </c>
    </row>
    <row r="110" s="199" customFormat="1" ht="18.95" customHeight="1" spans="1:4">
      <c r="A110" s="204" t="s">
        <v>139</v>
      </c>
      <c r="B110" s="205">
        <v>107</v>
      </c>
      <c r="C110" s="205">
        <v>109</v>
      </c>
      <c r="D110" s="63">
        <f t="shared" si="1"/>
        <v>0.019</v>
      </c>
    </row>
    <row r="111" s="199" customFormat="1" ht="18.95" customHeight="1" spans="1:4">
      <c r="A111" s="204" t="s">
        <v>142</v>
      </c>
      <c r="B111" s="205">
        <v>6</v>
      </c>
      <c r="C111" s="205">
        <v>20</v>
      </c>
      <c r="D111" s="63">
        <f t="shared" si="1"/>
        <v>2.333</v>
      </c>
    </row>
    <row r="112" s="199" customFormat="1" ht="18.95" customHeight="1" spans="1:4">
      <c r="A112" s="204" t="s">
        <v>145</v>
      </c>
      <c r="B112" s="205">
        <v>0</v>
      </c>
      <c r="C112" s="205">
        <v>0</v>
      </c>
      <c r="D112" s="63" t="str">
        <f t="shared" si="1"/>
        <v/>
      </c>
    </row>
    <row r="113" s="199" customFormat="1" ht="18.95" customHeight="1" spans="1:4">
      <c r="A113" s="204" t="s">
        <v>276</v>
      </c>
      <c r="B113" s="205">
        <v>0</v>
      </c>
      <c r="C113" s="205">
        <v>0</v>
      </c>
      <c r="D113" s="63" t="str">
        <f t="shared" si="1"/>
        <v/>
      </c>
    </row>
    <row r="114" s="199" customFormat="1" ht="18.95" customHeight="1" spans="1:4">
      <c r="A114" s="204" t="s">
        <v>278</v>
      </c>
      <c r="B114" s="205">
        <v>0</v>
      </c>
      <c r="C114" s="205">
        <v>0</v>
      </c>
      <c r="D114" s="63" t="str">
        <f t="shared" si="1"/>
        <v/>
      </c>
    </row>
    <row r="115" s="199" customFormat="1" ht="18.95" customHeight="1" spans="1:4">
      <c r="A115" s="204" t="s">
        <v>280</v>
      </c>
      <c r="B115" s="205">
        <v>301</v>
      </c>
      <c r="C115" s="205"/>
      <c r="D115" s="63" t="str">
        <f t="shared" si="1"/>
        <v/>
      </c>
    </row>
    <row r="116" s="199" customFormat="1" ht="18.95" customHeight="1" spans="1:4">
      <c r="A116" s="204" t="s">
        <v>282</v>
      </c>
      <c r="B116" s="205">
        <v>0</v>
      </c>
      <c r="C116" s="205">
        <v>0</v>
      </c>
      <c r="D116" s="63" t="str">
        <f t="shared" si="1"/>
        <v/>
      </c>
    </row>
    <row r="117" s="199" customFormat="1" ht="18.95" customHeight="1" spans="1:4">
      <c r="A117" s="204" t="s">
        <v>284</v>
      </c>
      <c r="B117" s="205">
        <v>0</v>
      </c>
      <c r="C117" s="205">
        <v>0</v>
      </c>
      <c r="D117" s="63" t="str">
        <f t="shared" si="1"/>
        <v/>
      </c>
    </row>
    <row r="118" s="199" customFormat="1" ht="18.95" customHeight="1" spans="1:4">
      <c r="A118" s="204" t="s">
        <v>286</v>
      </c>
      <c r="B118" s="205">
        <v>0</v>
      </c>
      <c r="C118" s="205">
        <v>0</v>
      </c>
      <c r="D118" s="63" t="str">
        <f t="shared" si="1"/>
        <v/>
      </c>
    </row>
    <row r="119" s="199" customFormat="1" ht="18.95" customHeight="1" spans="1:4">
      <c r="A119" s="204" t="s">
        <v>288</v>
      </c>
      <c r="B119" s="205">
        <v>0</v>
      </c>
      <c r="C119" s="205">
        <v>0</v>
      </c>
      <c r="D119" s="63" t="str">
        <f t="shared" si="1"/>
        <v/>
      </c>
    </row>
    <row r="120" s="199" customFormat="1" ht="18.95" customHeight="1" spans="1:4">
      <c r="A120" s="204" t="s">
        <v>291</v>
      </c>
      <c r="B120" s="205">
        <v>0</v>
      </c>
      <c r="C120" s="205">
        <v>0</v>
      </c>
      <c r="D120" s="63" t="str">
        <f t="shared" si="1"/>
        <v/>
      </c>
    </row>
    <row r="121" s="199" customFormat="1" ht="18.95" customHeight="1" spans="1:4">
      <c r="A121" s="204" t="s">
        <v>294</v>
      </c>
      <c r="B121" s="205">
        <v>0</v>
      </c>
      <c r="C121" s="205">
        <v>0</v>
      </c>
      <c r="D121" s="63" t="str">
        <f t="shared" si="1"/>
        <v/>
      </c>
    </row>
    <row r="122" s="199" customFormat="1" ht="18.95" customHeight="1" spans="1:4">
      <c r="A122" s="204" t="s">
        <v>166</v>
      </c>
      <c r="B122" s="205">
        <v>0</v>
      </c>
      <c r="C122" s="205">
        <v>0</v>
      </c>
      <c r="D122" s="63" t="str">
        <f t="shared" si="1"/>
        <v/>
      </c>
    </row>
    <row r="123" s="199" customFormat="1" ht="18.95" customHeight="1" spans="1:4">
      <c r="A123" s="204" t="s">
        <v>296</v>
      </c>
      <c r="B123" s="205">
        <v>0</v>
      </c>
      <c r="C123" s="205"/>
      <c r="D123" s="63" t="str">
        <f t="shared" si="1"/>
        <v/>
      </c>
    </row>
    <row r="124" s="199" customFormat="1" ht="18.95" customHeight="1" spans="1:4">
      <c r="A124" s="204" t="s">
        <v>298</v>
      </c>
      <c r="B124" s="205">
        <f>SUM(B125:B132)</f>
        <v>3819</v>
      </c>
      <c r="C124" s="205">
        <f>SUM(C125:C132)</f>
        <v>4058</v>
      </c>
      <c r="D124" s="63">
        <f t="shared" si="1"/>
        <v>0.063</v>
      </c>
    </row>
    <row r="125" s="199" customFormat="1" ht="18.95" customHeight="1" spans="1:4">
      <c r="A125" s="204" t="s">
        <v>139</v>
      </c>
      <c r="B125" s="205">
        <v>2028</v>
      </c>
      <c r="C125" s="205">
        <v>2058</v>
      </c>
      <c r="D125" s="63">
        <f t="shared" si="1"/>
        <v>0.015</v>
      </c>
    </row>
    <row r="126" s="199" customFormat="1" ht="18.95" customHeight="1" spans="1:4">
      <c r="A126" s="204" t="s">
        <v>142</v>
      </c>
      <c r="B126" s="205">
        <v>1726</v>
      </c>
      <c r="C126" s="205">
        <v>1900</v>
      </c>
      <c r="D126" s="63">
        <f t="shared" si="1"/>
        <v>0.101</v>
      </c>
    </row>
    <row r="127" s="199" customFormat="1" ht="18.95" customHeight="1" spans="1:4">
      <c r="A127" s="204" t="s">
        <v>145</v>
      </c>
      <c r="B127" s="205">
        <v>0</v>
      </c>
      <c r="C127" s="205">
        <v>0</v>
      </c>
      <c r="D127" s="63" t="str">
        <f t="shared" si="1"/>
        <v/>
      </c>
    </row>
    <row r="128" s="199" customFormat="1" ht="18.95" customHeight="1" spans="1:4">
      <c r="A128" s="204" t="s">
        <v>300</v>
      </c>
      <c r="B128" s="205">
        <v>0</v>
      </c>
      <c r="C128" s="205">
        <v>0</v>
      </c>
      <c r="D128" s="63" t="str">
        <f t="shared" si="1"/>
        <v/>
      </c>
    </row>
    <row r="129" s="199" customFormat="1" ht="18.95" customHeight="1" spans="1:4">
      <c r="A129" s="204" t="s">
        <v>302</v>
      </c>
      <c r="B129" s="205">
        <v>0</v>
      </c>
      <c r="C129" s="205">
        <v>0</v>
      </c>
      <c r="D129" s="63" t="str">
        <f t="shared" si="1"/>
        <v/>
      </c>
    </row>
    <row r="130" s="199" customFormat="1" ht="18.95" customHeight="1" spans="1:4">
      <c r="A130" s="204" t="s">
        <v>304</v>
      </c>
      <c r="B130" s="205">
        <v>0</v>
      </c>
      <c r="C130" s="205">
        <v>0</v>
      </c>
      <c r="D130" s="63" t="str">
        <f t="shared" si="1"/>
        <v/>
      </c>
    </row>
    <row r="131" s="199" customFormat="1" ht="18.95" customHeight="1" spans="1:4">
      <c r="A131" s="204" t="s">
        <v>166</v>
      </c>
      <c r="B131" s="205">
        <v>0</v>
      </c>
      <c r="C131" s="205">
        <v>0</v>
      </c>
      <c r="D131" s="63" t="str">
        <f t="shared" si="1"/>
        <v/>
      </c>
    </row>
    <row r="132" s="199" customFormat="1" ht="18.95" customHeight="1" spans="1:4">
      <c r="A132" s="204" t="s">
        <v>306</v>
      </c>
      <c r="B132" s="205">
        <v>65</v>
      </c>
      <c r="C132" s="205">
        <v>100</v>
      </c>
      <c r="D132" s="63">
        <f t="shared" si="1"/>
        <v>0.538</v>
      </c>
    </row>
    <row r="133" s="199" customFormat="1" ht="18.95" customHeight="1" spans="1:4">
      <c r="A133" s="204" t="s">
        <v>309</v>
      </c>
      <c r="B133" s="205">
        <f>SUM(B134:B143)</f>
        <v>1487</v>
      </c>
      <c r="C133" s="205">
        <f>SUM(C134:C143)</f>
        <v>1559</v>
      </c>
      <c r="D133" s="63">
        <f t="shared" si="1"/>
        <v>0.048</v>
      </c>
    </row>
    <row r="134" s="199" customFormat="1" ht="18.95" customHeight="1" spans="1:4">
      <c r="A134" s="204" t="s">
        <v>139</v>
      </c>
      <c r="B134" s="205">
        <v>900</v>
      </c>
      <c r="C134" s="205">
        <v>914</v>
      </c>
      <c r="D134" s="63">
        <f t="shared" si="1"/>
        <v>0.016</v>
      </c>
    </row>
    <row r="135" s="199" customFormat="1" ht="18.95" customHeight="1" spans="1:4">
      <c r="A135" s="204" t="s">
        <v>142</v>
      </c>
      <c r="B135" s="205">
        <v>361</v>
      </c>
      <c r="C135" s="205">
        <v>365</v>
      </c>
      <c r="D135" s="63">
        <f t="shared" si="1"/>
        <v>0.011</v>
      </c>
    </row>
    <row r="136" s="199" customFormat="1" ht="18.95" customHeight="1" spans="1:4">
      <c r="A136" s="204" t="s">
        <v>145</v>
      </c>
      <c r="B136" s="205">
        <v>0</v>
      </c>
      <c r="C136" s="205">
        <v>0</v>
      </c>
      <c r="D136" s="63" t="str">
        <f t="shared" si="1"/>
        <v/>
      </c>
    </row>
    <row r="137" s="199" customFormat="1" ht="18.95" customHeight="1" spans="1:4">
      <c r="A137" s="204" t="s">
        <v>311</v>
      </c>
      <c r="B137" s="205">
        <v>0</v>
      </c>
      <c r="C137" s="205">
        <v>50</v>
      </c>
      <c r="D137" s="63" t="str">
        <f t="shared" si="1"/>
        <v/>
      </c>
    </row>
    <row r="138" s="199" customFormat="1" ht="18.95" customHeight="1" spans="1:4">
      <c r="A138" s="204" t="s">
        <v>313</v>
      </c>
      <c r="B138" s="205">
        <v>0</v>
      </c>
      <c r="C138" s="205">
        <v>0</v>
      </c>
      <c r="D138" s="63" t="str">
        <f t="shared" si="1"/>
        <v/>
      </c>
    </row>
    <row r="139" s="199" customFormat="1" ht="18.95" customHeight="1" spans="1:4">
      <c r="A139" s="204" t="s">
        <v>315</v>
      </c>
      <c r="B139" s="205">
        <v>0</v>
      </c>
      <c r="C139" s="205">
        <v>0</v>
      </c>
      <c r="D139" s="63" t="str">
        <f t="shared" ref="D139:D204" si="2">IF(OR(VALUE(C139)=0,ISERROR(C139/B139-1)),"",ROUND(C139/B139-1,3))</f>
        <v/>
      </c>
    </row>
    <row r="140" s="199" customFormat="1" ht="18.95" customHeight="1" spans="1:4">
      <c r="A140" s="204" t="s">
        <v>317</v>
      </c>
      <c r="B140" s="205">
        <v>0</v>
      </c>
      <c r="C140" s="205">
        <v>10</v>
      </c>
      <c r="D140" s="63" t="str">
        <f t="shared" si="2"/>
        <v/>
      </c>
    </row>
    <row r="141" s="199" customFormat="1" ht="18.95" customHeight="1" spans="1:4">
      <c r="A141" s="204" t="s">
        <v>319</v>
      </c>
      <c r="B141" s="205">
        <v>214</v>
      </c>
      <c r="C141" s="205">
        <v>220</v>
      </c>
      <c r="D141" s="63">
        <f t="shared" si="2"/>
        <v>0.028</v>
      </c>
    </row>
    <row r="142" s="199" customFormat="1" ht="18.95" customHeight="1" spans="1:4">
      <c r="A142" s="204" t="s">
        <v>166</v>
      </c>
      <c r="B142" s="205">
        <v>0</v>
      </c>
      <c r="C142" s="205"/>
      <c r="D142" s="63" t="str">
        <f t="shared" si="2"/>
        <v/>
      </c>
    </row>
    <row r="143" s="199" customFormat="1" ht="18.95" customHeight="1" spans="1:4">
      <c r="A143" s="204" t="s">
        <v>321</v>
      </c>
      <c r="B143" s="205">
        <v>12</v>
      </c>
      <c r="C143" s="205"/>
      <c r="D143" s="63" t="str">
        <f t="shared" si="2"/>
        <v/>
      </c>
    </row>
    <row r="144" s="199" customFormat="1" ht="18.95" customHeight="1" spans="1:4">
      <c r="A144" s="204" t="s">
        <v>324</v>
      </c>
      <c r="B144" s="205">
        <f>SUM(B145:B157)</f>
        <v>0</v>
      </c>
      <c r="C144" s="205">
        <f>SUM(C145:C157)</f>
        <v>0</v>
      </c>
      <c r="D144" s="63" t="str">
        <f t="shared" si="2"/>
        <v/>
      </c>
    </row>
    <row r="145" s="199" customFormat="1" ht="18.95" customHeight="1" spans="1:4">
      <c r="A145" s="204" t="s">
        <v>139</v>
      </c>
      <c r="B145" s="205">
        <v>0</v>
      </c>
      <c r="C145" s="205">
        <v>0</v>
      </c>
      <c r="D145" s="63" t="str">
        <f t="shared" si="2"/>
        <v/>
      </c>
    </row>
    <row r="146" s="199" customFormat="1" ht="18.95" customHeight="1" spans="1:4">
      <c r="A146" s="204" t="s">
        <v>142</v>
      </c>
      <c r="B146" s="205">
        <v>0</v>
      </c>
      <c r="C146" s="205"/>
      <c r="D146" s="63" t="str">
        <f t="shared" si="2"/>
        <v/>
      </c>
    </row>
    <row r="147" s="199" customFormat="1" ht="18.95" customHeight="1" spans="1:4">
      <c r="A147" s="204" t="s">
        <v>145</v>
      </c>
      <c r="B147" s="205">
        <v>0</v>
      </c>
      <c r="C147" s="205">
        <v>0</v>
      </c>
      <c r="D147" s="63" t="str">
        <f t="shared" si="2"/>
        <v/>
      </c>
    </row>
    <row r="148" s="199" customFormat="1" ht="18.95" customHeight="1" spans="1:4">
      <c r="A148" s="204" t="s">
        <v>326</v>
      </c>
      <c r="B148" s="205">
        <v>0</v>
      </c>
      <c r="C148" s="205">
        <v>0</v>
      </c>
      <c r="D148" s="63" t="str">
        <f t="shared" si="2"/>
        <v/>
      </c>
    </row>
    <row r="149" s="199" customFormat="1" ht="18.95" customHeight="1" spans="1:4">
      <c r="A149" s="204" t="s">
        <v>328</v>
      </c>
      <c r="B149" s="205">
        <v>0</v>
      </c>
      <c r="C149" s="205">
        <v>0</v>
      </c>
      <c r="D149" s="63" t="str">
        <f t="shared" si="2"/>
        <v/>
      </c>
    </row>
    <row r="150" s="199" customFormat="1" ht="18.95" customHeight="1" spans="1:4">
      <c r="A150" s="204" t="s">
        <v>330</v>
      </c>
      <c r="B150" s="205">
        <v>0</v>
      </c>
      <c r="C150" s="205">
        <v>0</v>
      </c>
      <c r="D150" s="63" t="str">
        <f t="shared" si="2"/>
        <v/>
      </c>
    </row>
    <row r="151" s="199" customFormat="1" ht="18.95" customHeight="1" spans="1:4">
      <c r="A151" s="204" t="s">
        <v>332</v>
      </c>
      <c r="B151" s="205">
        <v>0</v>
      </c>
      <c r="C151" s="205">
        <v>0</v>
      </c>
      <c r="D151" s="63" t="str">
        <f t="shared" si="2"/>
        <v/>
      </c>
    </row>
    <row r="152" s="199" customFormat="1" ht="18.95" customHeight="1" spans="1:4">
      <c r="A152" s="204" t="s">
        <v>334</v>
      </c>
      <c r="B152" s="205">
        <v>0</v>
      </c>
      <c r="C152" s="205">
        <v>0</v>
      </c>
      <c r="D152" s="63" t="str">
        <f t="shared" si="2"/>
        <v/>
      </c>
    </row>
    <row r="153" s="199" customFormat="1" ht="18.95" customHeight="1" spans="1:4">
      <c r="A153" s="206" t="s">
        <v>336</v>
      </c>
      <c r="B153" s="205">
        <v>0</v>
      </c>
      <c r="C153" s="205">
        <v>0</v>
      </c>
      <c r="D153" s="63" t="str">
        <f t="shared" si="2"/>
        <v/>
      </c>
    </row>
    <row r="154" s="199" customFormat="1" ht="18.95" customHeight="1" spans="1:4">
      <c r="A154" s="206" t="s">
        <v>2544</v>
      </c>
      <c r="B154" s="205"/>
      <c r="C154" s="205"/>
      <c r="D154" s="63" t="str">
        <f t="shared" si="2"/>
        <v/>
      </c>
    </row>
    <row r="155" s="199" customFormat="1" ht="18.95" customHeight="1" spans="1:4">
      <c r="A155" s="206" t="s">
        <v>2545</v>
      </c>
      <c r="B155" s="205"/>
      <c r="C155" s="205"/>
      <c r="D155" s="63" t="str">
        <f t="shared" si="2"/>
        <v/>
      </c>
    </row>
    <row r="156" s="199" customFormat="1" ht="18.95" customHeight="1" spans="1:4">
      <c r="A156" s="204" t="s">
        <v>166</v>
      </c>
      <c r="B156" s="205">
        <v>0</v>
      </c>
      <c r="C156" s="205">
        <v>0</v>
      </c>
      <c r="D156" s="63" t="str">
        <f t="shared" si="2"/>
        <v/>
      </c>
    </row>
    <row r="157" s="199" customFormat="1" ht="18.95" customHeight="1" spans="1:4">
      <c r="A157" s="204" t="s">
        <v>338</v>
      </c>
      <c r="B157" s="205">
        <v>0</v>
      </c>
      <c r="C157" s="205">
        <v>0</v>
      </c>
      <c r="D157" s="63" t="str">
        <f t="shared" si="2"/>
        <v/>
      </c>
    </row>
    <row r="158" s="199" customFormat="1" ht="18.95" customHeight="1" spans="1:4">
      <c r="A158" s="204" t="s">
        <v>341</v>
      </c>
      <c r="B158" s="205">
        <f>SUM(B159:B167)</f>
        <v>1206</v>
      </c>
      <c r="C158" s="205">
        <f>SUM(C159:C167)</f>
        <v>0</v>
      </c>
      <c r="D158" s="63" t="str">
        <f t="shared" si="2"/>
        <v/>
      </c>
    </row>
    <row r="159" s="199" customFormat="1" ht="18.95" customHeight="1" spans="1:4">
      <c r="A159" s="204" t="s">
        <v>139</v>
      </c>
      <c r="B159" s="205">
        <v>1148</v>
      </c>
      <c r="C159" s="205"/>
      <c r="D159" s="63" t="str">
        <f t="shared" si="2"/>
        <v/>
      </c>
    </row>
    <row r="160" s="199" customFormat="1" ht="18.95" customHeight="1" spans="1:4">
      <c r="A160" s="204" t="s">
        <v>142</v>
      </c>
      <c r="B160" s="205">
        <v>35</v>
      </c>
      <c r="C160" s="205"/>
      <c r="D160" s="63" t="str">
        <f t="shared" si="2"/>
        <v/>
      </c>
    </row>
    <row r="161" s="199" customFormat="1" ht="18.95" customHeight="1" spans="1:4">
      <c r="A161" s="204" t="s">
        <v>145</v>
      </c>
      <c r="B161" s="205">
        <v>0</v>
      </c>
      <c r="C161" s="205"/>
      <c r="D161" s="63" t="str">
        <f t="shared" si="2"/>
        <v/>
      </c>
    </row>
    <row r="162" s="199" customFormat="1" ht="18.95" customHeight="1" spans="1:4">
      <c r="A162" s="204" t="s">
        <v>343</v>
      </c>
      <c r="B162" s="205">
        <v>7</v>
      </c>
      <c r="C162" s="205"/>
      <c r="D162" s="63" t="str">
        <f t="shared" si="2"/>
        <v/>
      </c>
    </row>
    <row r="163" s="199" customFormat="1" ht="18.95" customHeight="1" spans="1:4">
      <c r="A163" s="204" t="s">
        <v>345</v>
      </c>
      <c r="B163" s="205">
        <v>7</v>
      </c>
      <c r="C163" s="205"/>
      <c r="D163" s="63" t="str">
        <f t="shared" si="2"/>
        <v/>
      </c>
    </row>
    <row r="164" s="199" customFormat="1" ht="18.95" customHeight="1" spans="1:4">
      <c r="A164" s="204" t="s">
        <v>347</v>
      </c>
      <c r="B164" s="205">
        <v>9</v>
      </c>
      <c r="C164" s="205"/>
      <c r="D164" s="63" t="str">
        <f t="shared" si="2"/>
        <v/>
      </c>
    </row>
    <row r="165" s="199" customFormat="1" ht="18.95" customHeight="1" spans="1:4">
      <c r="A165" s="204" t="s">
        <v>235</v>
      </c>
      <c r="B165" s="205">
        <v>0</v>
      </c>
      <c r="C165" s="205"/>
      <c r="D165" s="63" t="str">
        <f t="shared" si="2"/>
        <v/>
      </c>
    </row>
    <row r="166" s="199" customFormat="1" ht="18.95" customHeight="1" spans="1:4">
      <c r="A166" s="204" t="s">
        <v>166</v>
      </c>
      <c r="B166" s="205">
        <v>0</v>
      </c>
      <c r="C166" s="205"/>
      <c r="D166" s="63" t="str">
        <f t="shared" si="2"/>
        <v/>
      </c>
    </row>
    <row r="167" s="199" customFormat="1" ht="18.95" customHeight="1" spans="1:4">
      <c r="A167" s="204" t="s">
        <v>349</v>
      </c>
      <c r="B167" s="205">
        <v>0</v>
      </c>
      <c r="C167" s="205"/>
      <c r="D167" s="63" t="str">
        <f t="shared" si="2"/>
        <v/>
      </c>
    </row>
    <row r="168" s="199" customFormat="1" ht="18.95" customHeight="1" spans="1:4">
      <c r="A168" s="204" t="s">
        <v>352</v>
      </c>
      <c r="B168" s="205">
        <f>SUM(B169:B180)</f>
        <v>838</v>
      </c>
      <c r="C168" s="205">
        <f>SUM(C169:C180)</f>
        <v>0</v>
      </c>
      <c r="D168" s="63" t="str">
        <f t="shared" si="2"/>
        <v/>
      </c>
    </row>
    <row r="169" s="199" customFormat="1" ht="18.95" customHeight="1" spans="1:4">
      <c r="A169" s="204" t="s">
        <v>139</v>
      </c>
      <c r="B169" s="205">
        <v>770</v>
      </c>
      <c r="C169" s="205"/>
      <c r="D169" s="63" t="str">
        <f t="shared" si="2"/>
        <v/>
      </c>
    </row>
    <row r="170" s="199" customFormat="1" ht="18.95" customHeight="1" spans="1:4">
      <c r="A170" s="204" t="s">
        <v>142</v>
      </c>
      <c r="B170" s="205">
        <v>43</v>
      </c>
      <c r="C170" s="205"/>
      <c r="D170" s="63" t="str">
        <f t="shared" si="2"/>
        <v/>
      </c>
    </row>
    <row r="171" s="199" customFormat="1" ht="18.95" customHeight="1" spans="1:4">
      <c r="A171" s="204" t="s">
        <v>145</v>
      </c>
      <c r="B171" s="205">
        <v>0</v>
      </c>
      <c r="C171" s="205"/>
      <c r="D171" s="63" t="str">
        <f t="shared" si="2"/>
        <v/>
      </c>
    </row>
    <row r="172" s="199" customFormat="1" ht="18.95" customHeight="1" spans="1:4">
      <c r="A172" s="204" t="s">
        <v>354</v>
      </c>
      <c r="B172" s="205">
        <v>0</v>
      </c>
      <c r="C172" s="205"/>
      <c r="D172" s="63" t="str">
        <f t="shared" si="2"/>
        <v/>
      </c>
    </row>
    <row r="173" s="199" customFormat="1" ht="18.95" customHeight="1" spans="1:4">
      <c r="A173" s="204" t="s">
        <v>356</v>
      </c>
      <c r="B173" s="205">
        <v>0</v>
      </c>
      <c r="C173" s="205"/>
      <c r="D173" s="63" t="str">
        <f t="shared" si="2"/>
        <v/>
      </c>
    </row>
    <row r="174" s="199" customFormat="1" ht="18.95" customHeight="1" spans="1:4">
      <c r="A174" s="204" t="s">
        <v>358</v>
      </c>
      <c r="B174" s="205">
        <v>25</v>
      </c>
      <c r="C174" s="205"/>
      <c r="D174" s="63" t="str">
        <f t="shared" si="2"/>
        <v/>
      </c>
    </row>
    <row r="175" s="199" customFormat="1" ht="18.95" customHeight="1" spans="1:4">
      <c r="A175" s="204" t="s">
        <v>360</v>
      </c>
      <c r="B175" s="205">
        <v>0</v>
      </c>
      <c r="C175" s="205"/>
      <c r="D175" s="63" t="str">
        <f t="shared" si="2"/>
        <v/>
      </c>
    </row>
    <row r="176" s="199" customFormat="1" ht="18.95" customHeight="1" spans="1:4">
      <c r="A176" s="204" t="s">
        <v>362</v>
      </c>
      <c r="B176" s="205">
        <v>0</v>
      </c>
      <c r="C176" s="205"/>
      <c r="D176" s="63" t="str">
        <f t="shared" si="2"/>
        <v/>
      </c>
    </row>
    <row r="177" s="199" customFormat="1" ht="18.95" customHeight="1" spans="1:4">
      <c r="A177" s="204" t="s">
        <v>364</v>
      </c>
      <c r="B177" s="205">
        <v>0</v>
      </c>
      <c r="C177" s="205"/>
      <c r="D177" s="63" t="str">
        <f t="shared" si="2"/>
        <v/>
      </c>
    </row>
    <row r="178" s="199" customFormat="1" ht="18.95" customHeight="1" spans="1:4">
      <c r="A178" s="204" t="s">
        <v>235</v>
      </c>
      <c r="B178" s="205">
        <v>0</v>
      </c>
      <c r="C178" s="205"/>
      <c r="D178" s="63" t="str">
        <f t="shared" si="2"/>
        <v/>
      </c>
    </row>
    <row r="179" s="199" customFormat="1" ht="18.95" customHeight="1" spans="1:4">
      <c r="A179" s="204" t="s">
        <v>166</v>
      </c>
      <c r="B179" s="205">
        <v>0</v>
      </c>
      <c r="C179" s="205"/>
      <c r="D179" s="63" t="str">
        <f t="shared" si="2"/>
        <v/>
      </c>
    </row>
    <row r="180" s="199" customFormat="1" ht="18.95" customHeight="1" spans="1:4">
      <c r="A180" s="204" t="s">
        <v>366</v>
      </c>
      <c r="B180" s="205">
        <v>0</v>
      </c>
      <c r="C180" s="205"/>
      <c r="D180" s="63" t="str">
        <f t="shared" si="2"/>
        <v/>
      </c>
    </row>
    <row r="181" s="199" customFormat="1" ht="18.95" customHeight="1" spans="1:4">
      <c r="A181" s="204" t="s">
        <v>369</v>
      </c>
      <c r="B181" s="205">
        <f>SUM(B182:B187)</f>
        <v>958</v>
      </c>
      <c r="C181" s="205">
        <f>SUM(C182:C187)</f>
        <v>1018</v>
      </c>
      <c r="D181" s="63">
        <f t="shared" si="2"/>
        <v>0.063</v>
      </c>
    </row>
    <row r="182" s="199" customFormat="1" ht="18.95" customHeight="1" spans="1:4">
      <c r="A182" s="204" t="s">
        <v>139</v>
      </c>
      <c r="B182" s="205">
        <v>496</v>
      </c>
      <c r="C182" s="205">
        <v>503</v>
      </c>
      <c r="D182" s="63">
        <f t="shared" si="2"/>
        <v>0.014</v>
      </c>
    </row>
    <row r="183" s="199" customFormat="1" ht="18.95" customHeight="1" spans="1:4">
      <c r="A183" s="204" t="s">
        <v>142</v>
      </c>
      <c r="B183" s="205">
        <v>153</v>
      </c>
      <c r="C183" s="205">
        <v>170</v>
      </c>
      <c r="D183" s="63">
        <f t="shared" si="2"/>
        <v>0.111</v>
      </c>
    </row>
    <row r="184" s="199" customFormat="1" ht="18.95" customHeight="1" spans="1:4">
      <c r="A184" s="204" t="s">
        <v>145</v>
      </c>
      <c r="B184" s="205">
        <v>0</v>
      </c>
      <c r="C184" s="205">
        <v>0</v>
      </c>
      <c r="D184" s="63" t="str">
        <f t="shared" si="2"/>
        <v/>
      </c>
    </row>
    <row r="185" s="199" customFormat="1" ht="18.95" customHeight="1" spans="1:4">
      <c r="A185" s="204" t="s">
        <v>371</v>
      </c>
      <c r="B185" s="205">
        <v>294</v>
      </c>
      <c r="C185" s="205">
        <v>330</v>
      </c>
      <c r="D185" s="63">
        <f t="shared" si="2"/>
        <v>0.122</v>
      </c>
    </row>
    <row r="186" s="199" customFormat="1" ht="18.95" customHeight="1" spans="1:4">
      <c r="A186" s="204" t="s">
        <v>166</v>
      </c>
      <c r="B186" s="205">
        <v>0</v>
      </c>
      <c r="C186" s="205">
        <v>0</v>
      </c>
      <c r="D186" s="63" t="str">
        <f t="shared" si="2"/>
        <v/>
      </c>
    </row>
    <row r="187" s="199" customFormat="1" ht="18.95" customHeight="1" spans="1:4">
      <c r="A187" s="204" t="s">
        <v>373</v>
      </c>
      <c r="B187" s="205">
        <v>15</v>
      </c>
      <c r="C187" s="205">
        <v>15</v>
      </c>
      <c r="D187" s="63">
        <f t="shared" si="2"/>
        <v>0</v>
      </c>
    </row>
    <row r="188" ht="18.95" customHeight="1" spans="1:4">
      <c r="A188" s="204" t="s">
        <v>376</v>
      </c>
      <c r="B188" s="205">
        <f>SUM(B189:B194)</f>
        <v>309</v>
      </c>
      <c r="C188" s="205">
        <f>SUM(C189:C194)</f>
        <v>0</v>
      </c>
      <c r="D188" s="63" t="str">
        <f t="shared" si="2"/>
        <v/>
      </c>
    </row>
    <row r="189" ht="18.95" customHeight="1" spans="1:4">
      <c r="A189" s="204" t="s">
        <v>139</v>
      </c>
      <c r="B189" s="205">
        <v>131</v>
      </c>
      <c r="C189" s="205"/>
      <c r="D189" s="63" t="str">
        <f t="shared" si="2"/>
        <v/>
      </c>
    </row>
    <row r="190" ht="18.95" customHeight="1" spans="1:4">
      <c r="A190" s="204" t="s">
        <v>142</v>
      </c>
      <c r="B190" s="205">
        <v>54</v>
      </c>
      <c r="C190" s="205"/>
      <c r="D190" s="63" t="str">
        <f t="shared" si="2"/>
        <v/>
      </c>
    </row>
    <row r="191" ht="18.95" customHeight="1" spans="1:4">
      <c r="A191" s="204" t="s">
        <v>145</v>
      </c>
      <c r="B191" s="205">
        <v>0</v>
      </c>
      <c r="C191" s="205"/>
      <c r="D191" s="63" t="str">
        <f t="shared" si="2"/>
        <v/>
      </c>
    </row>
    <row r="192" ht="18.95" customHeight="1" spans="1:4">
      <c r="A192" s="204" t="s">
        <v>378</v>
      </c>
      <c r="B192" s="205">
        <v>124</v>
      </c>
      <c r="C192" s="205"/>
      <c r="D192" s="63" t="str">
        <f t="shared" si="2"/>
        <v/>
      </c>
    </row>
    <row r="193" ht="18.95" customHeight="1" spans="1:4">
      <c r="A193" s="204" t="s">
        <v>166</v>
      </c>
      <c r="B193" s="205">
        <v>0</v>
      </c>
      <c r="C193" s="205"/>
      <c r="D193" s="63" t="str">
        <f t="shared" si="2"/>
        <v/>
      </c>
    </row>
    <row r="194" ht="18.95" customHeight="1" spans="1:4">
      <c r="A194" s="204" t="s">
        <v>380</v>
      </c>
      <c r="B194" s="205">
        <v>0</v>
      </c>
      <c r="C194" s="205"/>
      <c r="D194" s="63" t="str">
        <f t="shared" si="2"/>
        <v/>
      </c>
    </row>
    <row r="195" ht="18.95" customHeight="1" spans="1:4">
      <c r="A195" s="206" t="s">
        <v>2546</v>
      </c>
      <c r="B195" s="205">
        <f>SUM(B196:B203)</f>
        <v>115</v>
      </c>
      <c r="C195" s="205">
        <f>SUM(C196:C203)</f>
        <v>105</v>
      </c>
      <c r="D195" s="63">
        <f t="shared" si="2"/>
        <v>-0.087</v>
      </c>
    </row>
    <row r="196" ht="18.95" customHeight="1" spans="1:4">
      <c r="A196" s="204" t="s">
        <v>139</v>
      </c>
      <c r="B196" s="205">
        <v>89</v>
      </c>
      <c r="C196" s="205">
        <v>90</v>
      </c>
      <c r="D196" s="63">
        <f t="shared" si="2"/>
        <v>0.011</v>
      </c>
    </row>
    <row r="197" ht="18.95" customHeight="1" spans="1:4">
      <c r="A197" s="204" t="s">
        <v>142</v>
      </c>
      <c r="B197" s="205">
        <v>11</v>
      </c>
      <c r="C197" s="205">
        <v>15</v>
      </c>
      <c r="D197" s="63">
        <f t="shared" si="2"/>
        <v>0.364</v>
      </c>
    </row>
    <row r="198" ht="18.95" customHeight="1" spans="1:4">
      <c r="A198" s="204" t="s">
        <v>145</v>
      </c>
      <c r="B198" s="205">
        <v>0</v>
      </c>
      <c r="C198" s="205">
        <v>0</v>
      </c>
      <c r="D198" s="63" t="str">
        <f t="shared" si="2"/>
        <v/>
      </c>
    </row>
    <row r="199" ht="18.95" customHeight="1" spans="1:4">
      <c r="A199" s="204" t="s">
        <v>385</v>
      </c>
      <c r="B199" s="205">
        <v>0</v>
      </c>
      <c r="C199" s="205">
        <v>0</v>
      </c>
      <c r="D199" s="63" t="str">
        <f t="shared" si="2"/>
        <v/>
      </c>
    </row>
    <row r="200" ht="18.95" customHeight="1" spans="1:4">
      <c r="A200" s="204" t="s">
        <v>387</v>
      </c>
      <c r="B200" s="205">
        <v>0</v>
      </c>
      <c r="C200" s="205">
        <v>0</v>
      </c>
      <c r="D200" s="63" t="str">
        <f t="shared" si="2"/>
        <v/>
      </c>
    </row>
    <row r="201" ht="18.95" customHeight="1" spans="1:4">
      <c r="A201" s="204" t="s">
        <v>389</v>
      </c>
      <c r="B201" s="205">
        <v>15</v>
      </c>
      <c r="C201" s="205"/>
      <c r="D201" s="63" t="str">
        <f t="shared" si="2"/>
        <v/>
      </c>
    </row>
    <row r="202" ht="18.95" customHeight="1" spans="1:4">
      <c r="A202" s="204" t="s">
        <v>166</v>
      </c>
      <c r="B202" s="205">
        <v>0</v>
      </c>
      <c r="C202" s="205">
        <v>0</v>
      </c>
      <c r="D202" s="63" t="str">
        <f t="shared" si="2"/>
        <v/>
      </c>
    </row>
    <row r="203" ht="18.95" customHeight="1" spans="1:4">
      <c r="A203" s="206" t="s">
        <v>2547</v>
      </c>
      <c r="B203" s="205">
        <v>0</v>
      </c>
      <c r="C203" s="205">
        <v>0</v>
      </c>
      <c r="D203" s="63" t="str">
        <f t="shared" si="2"/>
        <v/>
      </c>
    </row>
    <row r="204" ht="18.95" customHeight="1" spans="1:4">
      <c r="A204" s="204" t="s">
        <v>394</v>
      </c>
      <c r="B204" s="205">
        <f>SUM(B205:B209)</f>
        <v>524</v>
      </c>
      <c r="C204" s="205">
        <f>SUM(C205:C209)</f>
        <v>545</v>
      </c>
      <c r="D204" s="63">
        <f t="shared" si="2"/>
        <v>0.04</v>
      </c>
    </row>
    <row r="205" ht="18.95" customHeight="1" spans="1:4">
      <c r="A205" s="204" t="s">
        <v>139</v>
      </c>
      <c r="B205" s="205">
        <v>320</v>
      </c>
      <c r="C205" s="205">
        <v>325</v>
      </c>
      <c r="D205" s="63">
        <f t="shared" ref="D205:D295" si="3">IF(OR(VALUE(C205)=0,ISERROR(C205/B205-1)),"",ROUND(C205/B205-1,3))</f>
        <v>0.016</v>
      </c>
    </row>
    <row r="206" ht="18.95" customHeight="1" spans="1:4">
      <c r="A206" s="204" t="s">
        <v>142</v>
      </c>
      <c r="B206" s="205">
        <v>2</v>
      </c>
      <c r="C206" s="205">
        <v>5</v>
      </c>
      <c r="D206" s="63">
        <f t="shared" si="3"/>
        <v>1.5</v>
      </c>
    </row>
    <row r="207" ht="18.95" customHeight="1" spans="1:4">
      <c r="A207" s="204" t="s">
        <v>145</v>
      </c>
      <c r="B207" s="205">
        <v>0</v>
      </c>
      <c r="C207" s="205">
        <v>0</v>
      </c>
      <c r="D207" s="63" t="str">
        <f t="shared" si="3"/>
        <v/>
      </c>
    </row>
    <row r="208" ht="18.95" customHeight="1" spans="1:4">
      <c r="A208" s="204" t="s">
        <v>396</v>
      </c>
      <c r="B208" s="205">
        <v>202</v>
      </c>
      <c r="C208" s="205">
        <v>215</v>
      </c>
      <c r="D208" s="63">
        <f t="shared" si="3"/>
        <v>0.064</v>
      </c>
    </row>
    <row r="209" ht="18.95" customHeight="1" spans="1:4">
      <c r="A209" s="204" t="s">
        <v>398</v>
      </c>
      <c r="B209" s="205">
        <v>0</v>
      </c>
      <c r="C209" s="205">
        <v>0</v>
      </c>
      <c r="D209" s="63" t="str">
        <f t="shared" si="3"/>
        <v/>
      </c>
    </row>
    <row r="210" ht="18.95" customHeight="1" spans="1:4">
      <c r="A210" s="204" t="s">
        <v>401</v>
      </c>
      <c r="B210" s="205">
        <f>SUM(B211:B216)</f>
        <v>614</v>
      </c>
      <c r="C210" s="205">
        <f>SUM(C211:C216)</f>
        <v>647</v>
      </c>
      <c r="D210" s="63">
        <f t="shared" si="3"/>
        <v>0.054</v>
      </c>
    </row>
    <row r="211" ht="18.95" customHeight="1" spans="1:4">
      <c r="A211" s="204" t="s">
        <v>139</v>
      </c>
      <c r="B211" s="205">
        <v>474</v>
      </c>
      <c r="C211" s="205">
        <v>481</v>
      </c>
      <c r="D211" s="63">
        <f t="shared" si="3"/>
        <v>0.015</v>
      </c>
    </row>
    <row r="212" ht="18.95" customHeight="1" spans="1:4">
      <c r="A212" s="204" t="s">
        <v>142</v>
      </c>
      <c r="B212" s="205">
        <v>116</v>
      </c>
      <c r="C212" s="205">
        <v>136</v>
      </c>
      <c r="D212" s="63">
        <f t="shared" si="3"/>
        <v>0.172</v>
      </c>
    </row>
    <row r="213" ht="18.95" customHeight="1" spans="1:4">
      <c r="A213" s="204" t="s">
        <v>145</v>
      </c>
      <c r="B213" s="205">
        <v>0</v>
      </c>
      <c r="C213" s="205">
        <v>0</v>
      </c>
      <c r="D213" s="63" t="str">
        <f t="shared" si="3"/>
        <v/>
      </c>
    </row>
    <row r="214" ht="18.95" customHeight="1" spans="1:4">
      <c r="A214" s="204" t="s">
        <v>177</v>
      </c>
      <c r="B214" s="205">
        <v>24</v>
      </c>
      <c r="C214" s="205">
        <v>30</v>
      </c>
      <c r="D214" s="63">
        <f t="shared" si="3"/>
        <v>0.25</v>
      </c>
    </row>
    <row r="215" ht="18.95" customHeight="1" spans="1:4">
      <c r="A215" s="204" t="s">
        <v>166</v>
      </c>
      <c r="B215" s="205">
        <v>0</v>
      </c>
      <c r="C215" s="205">
        <v>0</v>
      </c>
      <c r="D215" s="63" t="str">
        <f t="shared" si="3"/>
        <v/>
      </c>
    </row>
    <row r="216" ht="18.95" customHeight="1" spans="1:4">
      <c r="A216" s="204" t="s">
        <v>403</v>
      </c>
      <c r="B216" s="205">
        <v>0</v>
      </c>
      <c r="C216" s="205"/>
      <c r="D216" s="63" t="str">
        <f t="shared" si="3"/>
        <v/>
      </c>
    </row>
    <row r="217" ht="18.95" customHeight="1" spans="1:4">
      <c r="A217" s="204" t="s">
        <v>406</v>
      </c>
      <c r="B217" s="205">
        <f>SUM(B218:B225)</f>
        <v>1559</v>
      </c>
      <c r="C217" s="205">
        <f>SUM(C218:C225)</f>
        <v>1632</v>
      </c>
      <c r="D217" s="63">
        <f t="shared" si="3"/>
        <v>0.047</v>
      </c>
    </row>
    <row r="218" ht="18.95" customHeight="1" spans="1:4">
      <c r="A218" s="204" t="s">
        <v>139</v>
      </c>
      <c r="B218" s="205">
        <v>1051</v>
      </c>
      <c r="C218" s="205">
        <v>1067</v>
      </c>
      <c r="D218" s="63">
        <f t="shared" si="3"/>
        <v>0.015</v>
      </c>
    </row>
    <row r="219" ht="18.95" customHeight="1" spans="1:4">
      <c r="A219" s="204" t="s">
        <v>142</v>
      </c>
      <c r="B219" s="205">
        <v>496</v>
      </c>
      <c r="C219" s="205">
        <v>550</v>
      </c>
      <c r="D219" s="63">
        <f t="shared" si="3"/>
        <v>0.109</v>
      </c>
    </row>
    <row r="220" ht="18.95" customHeight="1" spans="1:4">
      <c r="A220" s="204" t="s">
        <v>145</v>
      </c>
      <c r="B220" s="205">
        <v>0</v>
      </c>
      <c r="C220" s="205">
        <v>0</v>
      </c>
      <c r="D220" s="63" t="str">
        <f t="shared" si="3"/>
        <v/>
      </c>
    </row>
    <row r="221" ht="18.95" customHeight="1" spans="1:4">
      <c r="A221" s="204" t="s">
        <v>408</v>
      </c>
      <c r="B221" s="205">
        <v>0</v>
      </c>
      <c r="C221" s="205">
        <v>0</v>
      </c>
      <c r="D221" s="63" t="str">
        <f t="shared" si="3"/>
        <v/>
      </c>
    </row>
    <row r="222" ht="18.95" customHeight="1" spans="1:4">
      <c r="A222" s="206" t="s">
        <v>410</v>
      </c>
      <c r="B222" s="205">
        <v>0</v>
      </c>
      <c r="C222" s="205">
        <v>0</v>
      </c>
      <c r="D222" s="63" t="str">
        <f t="shared" si="3"/>
        <v/>
      </c>
    </row>
    <row r="223" ht="18.95" customHeight="1" spans="1:4">
      <c r="A223" s="206" t="s">
        <v>2548</v>
      </c>
      <c r="B223" s="205">
        <v>0</v>
      </c>
      <c r="C223" s="205"/>
      <c r="D223" s="63" t="str">
        <f t="shared" si="3"/>
        <v/>
      </c>
    </row>
    <row r="224" ht="18.95" customHeight="1" spans="1:4">
      <c r="A224" s="204" t="s">
        <v>166</v>
      </c>
      <c r="B224" s="205">
        <v>0</v>
      </c>
      <c r="C224" s="205">
        <v>0</v>
      </c>
      <c r="D224" s="63" t="str">
        <f t="shared" si="3"/>
        <v/>
      </c>
    </row>
    <row r="225" ht="18.95" customHeight="1" spans="1:4">
      <c r="A225" s="204" t="s">
        <v>412</v>
      </c>
      <c r="B225" s="205">
        <v>12</v>
      </c>
      <c r="C225" s="205">
        <v>15</v>
      </c>
      <c r="D225" s="63">
        <f t="shared" si="3"/>
        <v>0.25</v>
      </c>
    </row>
    <row r="226" ht="18.95" customHeight="1" spans="1:4">
      <c r="A226" s="204" t="s">
        <v>415</v>
      </c>
      <c r="B226" s="205">
        <f>SUM(B227:B232)</f>
        <v>5880</v>
      </c>
      <c r="C226" s="205">
        <f>SUM(C227:C232)</f>
        <v>6140</v>
      </c>
      <c r="D226" s="63">
        <f t="shared" si="3"/>
        <v>0.044</v>
      </c>
    </row>
    <row r="227" ht="18.95" customHeight="1" spans="1:4">
      <c r="A227" s="204" t="s">
        <v>139</v>
      </c>
      <c r="B227" s="205">
        <v>4384</v>
      </c>
      <c r="C227" s="205">
        <v>4450</v>
      </c>
      <c r="D227" s="63">
        <f t="shared" si="3"/>
        <v>0.015</v>
      </c>
    </row>
    <row r="228" ht="18.95" customHeight="1" spans="1:4">
      <c r="A228" s="204" t="s">
        <v>142</v>
      </c>
      <c r="B228" s="205">
        <v>1407</v>
      </c>
      <c r="C228" s="205">
        <v>1590</v>
      </c>
      <c r="D228" s="63">
        <f t="shared" si="3"/>
        <v>0.13</v>
      </c>
    </row>
    <row r="229" ht="18.95" customHeight="1" spans="1:4">
      <c r="A229" s="204" t="s">
        <v>145</v>
      </c>
      <c r="B229" s="205">
        <v>0</v>
      </c>
      <c r="C229" s="205">
        <v>0</v>
      </c>
      <c r="D229" s="63" t="str">
        <f t="shared" si="3"/>
        <v/>
      </c>
    </row>
    <row r="230" ht="18.95" customHeight="1" spans="1:4">
      <c r="A230" s="204" t="s">
        <v>417</v>
      </c>
      <c r="B230" s="205">
        <v>63</v>
      </c>
      <c r="C230" s="205">
        <v>70</v>
      </c>
      <c r="D230" s="63">
        <f t="shared" si="3"/>
        <v>0.111</v>
      </c>
    </row>
    <row r="231" ht="18.95" customHeight="1" spans="1:4">
      <c r="A231" s="204" t="s">
        <v>166</v>
      </c>
      <c r="B231" s="205">
        <v>0</v>
      </c>
      <c r="C231" s="205">
        <v>0</v>
      </c>
      <c r="D231" s="63" t="str">
        <f t="shared" si="3"/>
        <v/>
      </c>
    </row>
    <row r="232" ht="18.95" customHeight="1" spans="1:4">
      <c r="A232" s="204" t="s">
        <v>419</v>
      </c>
      <c r="B232" s="205">
        <v>26</v>
      </c>
      <c r="C232" s="205">
        <v>30</v>
      </c>
      <c r="D232" s="63">
        <f t="shared" si="3"/>
        <v>0.154</v>
      </c>
    </row>
    <row r="233" ht="18.95" customHeight="1" spans="1:4">
      <c r="A233" s="204" t="s">
        <v>422</v>
      </c>
      <c r="B233" s="205">
        <f>SUM(B234:B239)</f>
        <v>846</v>
      </c>
      <c r="C233" s="205">
        <f>SUM(C234:C239)</f>
        <v>905</v>
      </c>
      <c r="D233" s="63">
        <f t="shared" si="3"/>
        <v>0.07</v>
      </c>
    </row>
    <row r="234" ht="18.95" customHeight="1" spans="1:4">
      <c r="A234" s="204" t="s">
        <v>139</v>
      </c>
      <c r="B234" s="205">
        <v>665</v>
      </c>
      <c r="C234" s="205">
        <v>675</v>
      </c>
      <c r="D234" s="63">
        <f t="shared" si="3"/>
        <v>0.015</v>
      </c>
    </row>
    <row r="235" ht="18.95" customHeight="1" spans="1:4">
      <c r="A235" s="204" t="s">
        <v>142</v>
      </c>
      <c r="B235" s="205">
        <v>181</v>
      </c>
      <c r="C235" s="205">
        <v>190</v>
      </c>
      <c r="D235" s="63">
        <f t="shared" si="3"/>
        <v>0.05</v>
      </c>
    </row>
    <row r="236" ht="18.95" customHeight="1" spans="1:4">
      <c r="A236" s="206" t="s">
        <v>145</v>
      </c>
      <c r="B236" s="205">
        <v>0</v>
      </c>
      <c r="C236" s="205">
        <v>0</v>
      </c>
      <c r="D236" s="63" t="str">
        <f t="shared" si="3"/>
        <v/>
      </c>
    </row>
    <row r="237" ht="18.95" customHeight="1" spans="1:4">
      <c r="A237" s="206" t="s">
        <v>2549</v>
      </c>
      <c r="B237" s="205">
        <v>0</v>
      </c>
      <c r="C237" s="205">
        <v>40</v>
      </c>
      <c r="D237" s="63" t="str">
        <f t="shared" si="3"/>
        <v/>
      </c>
    </row>
    <row r="238" ht="18.95" customHeight="1" spans="1:4">
      <c r="A238" s="204" t="s">
        <v>166</v>
      </c>
      <c r="B238" s="205">
        <v>0</v>
      </c>
      <c r="C238" s="205">
        <v>0</v>
      </c>
      <c r="D238" s="63" t="str">
        <f t="shared" si="3"/>
        <v/>
      </c>
    </row>
    <row r="239" ht="18.95" customHeight="1" spans="1:4">
      <c r="A239" s="204" t="s">
        <v>424</v>
      </c>
      <c r="B239" s="205">
        <v>0</v>
      </c>
      <c r="C239" s="205"/>
      <c r="D239" s="63" t="str">
        <f t="shared" si="3"/>
        <v/>
      </c>
    </row>
    <row r="240" ht="18.95" customHeight="1" spans="1:4">
      <c r="A240" s="204" t="s">
        <v>427</v>
      </c>
      <c r="B240" s="205">
        <f>SUM(B241:B245)</f>
        <v>981</v>
      </c>
      <c r="C240" s="205">
        <f>SUM(C241:C245)</f>
        <v>1036</v>
      </c>
      <c r="D240" s="63">
        <f t="shared" si="3"/>
        <v>0.056</v>
      </c>
    </row>
    <row r="241" ht="18.95" customHeight="1" spans="1:4">
      <c r="A241" s="204" t="s">
        <v>139</v>
      </c>
      <c r="B241" s="205">
        <v>636</v>
      </c>
      <c r="C241" s="205">
        <v>646</v>
      </c>
      <c r="D241" s="63">
        <f t="shared" si="3"/>
        <v>0.016</v>
      </c>
    </row>
    <row r="242" ht="18.95" customHeight="1" spans="1:4">
      <c r="A242" s="204" t="s">
        <v>142</v>
      </c>
      <c r="B242" s="205">
        <v>345</v>
      </c>
      <c r="C242" s="205">
        <v>390</v>
      </c>
      <c r="D242" s="63">
        <f t="shared" si="3"/>
        <v>0.13</v>
      </c>
    </row>
    <row r="243" ht="18.95" customHeight="1" spans="1:4">
      <c r="A243" s="204" t="s">
        <v>145</v>
      </c>
      <c r="B243" s="205">
        <v>0</v>
      </c>
      <c r="C243" s="205">
        <v>0</v>
      </c>
      <c r="D243" s="63" t="str">
        <f t="shared" si="3"/>
        <v/>
      </c>
    </row>
    <row r="244" ht="18.95" customHeight="1" spans="1:4">
      <c r="A244" s="204" t="s">
        <v>166</v>
      </c>
      <c r="B244" s="205">
        <v>0</v>
      </c>
      <c r="C244" s="205">
        <v>0</v>
      </c>
      <c r="D244" s="63" t="str">
        <f t="shared" si="3"/>
        <v/>
      </c>
    </row>
    <row r="245" ht="18.95" customHeight="1" spans="1:4">
      <c r="A245" s="204" t="s">
        <v>429</v>
      </c>
      <c r="B245" s="205">
        <v>0</v>
      </c>
      <c r="C245" s="205"/>
      <c r="D245" s="63" t="str">
        <f t="shared" si="3"/>
        <v/>
      </c>
    </row>
    <row r="246" ht="18.95" customHeight="1" spans="1:4">
      <c r="A246" s="204" t="s">
        <v>432</v>
      </c>
      <c r="B246" s="205">
        <f>SUM(B247:B253)</f>
        <v>344</v>
      </c>
      <c r="C246" s="205">
        <f>SUM(C247:C253)</f>
        <v>1086</v>
      </c>
      <c r="D246" s="63">
        <f t="shared" si="3"/>
        <v>2.157</v>
      </c>
    </row>
    <row r="247" ht="18.95" customHeight="1" spans="1:4">
      <c r="A247" s="204" t="s">
        <v>139</v>
      </c>
      <c r="B247" s="205">
        <v>235</v>
      </c>
      <c r="C247" s="205">
        <v>239</v>
      </c>
      <c r="D247" s="63">
        <f t="shared" si="3"/>
        <v>0.017</v>
      </c>
    </row>
    <row r="248" ht="18.95" customHeight="1" spans="1:4">
      <c r="A248" s="204" t="s">
        <v>142</v>
      </c>
      <c r="B248" s="205">
        <v>109</v>
      </c>
      <c r="C248" s="205">
        <v>455</v>
      </c>
      <c r="D248" s="63">
        <f t="shared" si="3"/>
        <v>3.174</v>
      </c>
    </row>
    <row r="249" ht="18.95" customHeight="1" spans="1:4">
      <c r="A249" s="206" t="s">
        <v>145</v>
      </c>
      <c r="B249" s="205">
        <v>0</v>
      </c>
      <c r="C249" s="205">
        <v>0</v>
      </c>
      <c r="D249" s="63" t="str">
        <f t="shared" si="3"/>
        <v/>
      </c>
    </row>
    <row r="250" ht="18.95" customHeight="1" spans="1:4">
      <c r="A250" s="206" t="s">
        <v>2550</v>
      </c>
      <c r="B250" s="205">
        <v>0</v>
      </c>
      <c r="C250" s="205">
        <v>312</v>
      </c>
      <c r="D250" s="63" t="str">
        <f t="shared" si="3"/>
        <v/>
      </c>
    </row>
    <row r="251" ht="18.95" customHeight="1" spans="1:4">
      <c r="A251" s="206" t="s">
        <v>389</v>
      </c>
      <c r="B251" s="205">
        <v>0</v>
      </c>
      <c r="C251" s="205">
        <v>15</v>
      </c>
      <c r="D251" s="63" t="str">
        <f t="shared" si="3"/>
        <v/>
      </c>
    </row>
    <row r="252" ht="18.95" customHeight="1" spans="1:4">
      <c r="A252" s="204" t="s">
        <v>166</v>
      </c>
      <c r="B252" s="205">
        <v>0</v>
      </c>
      <c r="C252" s="205">
        <v>0</v>
      </c>
      <c r="D252" s="63" t="str">
        <f t="shared" si="3"/>
        <v/>
      </c>
    </row>
    <row r="253" ht="18.95" customHeight="1" spans="1:4">
      <c r="A253" s="204" t="s">
        <v>434</v>
      </c>
      <c r="B253" s="205">
        <v>0</v>
      </c>
      <c r="C253" s="205">
        <v>65</v>
      </c>
      <c r="D253" s="63" t="str">
        <f t="shared" si="3"/>
        <v/>
      </c>
    </row>
    <row r="254" ht="18.95" customHeight="1" spans="1:4">
      <c r="A254" s="204" t="s">
        <v>437</v>
      </c>
      <c r="B254" s="205">
        <f>SUM(B255:B259)</f>
        <v>255</v>
      </c>
      <c r="C254" s="205">
        <f>SUM(C255:C259)</f>
        <v>260</v>
      </c>
      <c r="D254" s="63">
        <f t="shared" si="3"/>
        <v>0.02</v>
      </c>
    </row>
    <row r="255" ht="18.95" customHeight="1" spans="1:4">
      <c r="A255" s="204" t="s">
        <v>139</v>
      </c>
      <c r="B255" s="205">
        <v>212</v>
      </c>
      <c r="C255" s="205">
        <v>215</v>
      </c>
      <c r="D255" s="63">
        <f t="shared" si="3"/>
        <v>0.014</v>
      </c>
    </row>
    <row r="256" ht="18.95" customHeight="1" spans="1:4">
      <c r="A256" s="204" t="s">
        <v>142</v>
      </c>
      <c r="B256" s="205">
        <v>43</v>
      </c>
      <c r="C256" s="205">
        <v>45</v>
      </c>
      <c r="D256" s="63">
        <f t="shared" si="3"/>
        <v>0.047</v>
      </c>
    </row>
    <row r="257" ht="18.95" customHeight="1" spans="1:4">
      <c r="A257" s="204" t="s">
        <v>145</v>
      </c>
      <c r="B257" s="205">
        <v>0</v>
      </c>
      <c r="C257" s="205">
        <v>0</v>
      </c>
      <c r="D257" s="63" t="str">
        <f t="shared" si="3"/>
        <v/>
      </c>
    </row>
    <row r="258" ht="18.95" customHeight="1" spans="1:4">
      <c r="A258" s="204" t="s">
        <v>166</v>
      </c>
      <c r="B258" s="205">
        <v>0</v>
      </c>
      <c r="C258" s="205">
        <v>0</v>
      </c>
      <c r="D258" s="63" t="str">
        <f t="shared" si="3"/>
        <v/>
      </c>
    </row>
    <row r="259" ht="18.95" customHeight="1" spans="1:4">
      <c r="A259" s="204" t="s">
        <v>439</v>
      </c>
      <c r="B259" s="205">
        <v>0</v>
      </c>
      <c r="C259" s="205">
        <v>0</v>
      </c>
      <c r="D259" s="63" t="str">
        <f t="shared" si="3"/>
        <v/>
      </c>
    </row>
    <row r="260" ht="18.95" customHeight="1" spans="1:4">
      <c r="A260" s="206" t="s">
        <v>442</v>
      </c>
      <c r="B260" s="205">
        <f>SUM(B261:B265)</f>
        <v>0</v>
      </c>
      <c r="C260" s="205">
        <f>SUM(C261:C265)</f>
        <v>0</v>
      </c>
      <c r="D260" s="63" t="str">
        <f t="shared" si="3"/>
        <v/>
      </c>
    </row>
    <row r="261" ht="18.95" customHeight="1" spans="1:4">
      <c r="A261" s="206" t="s">
        <v>139</v>
      </c>
      <c r="B261" s="205"/>
      <c r="C261" s="205"/>
      <c r="D261" s="63" t="str">
        <f t="shared" si="3"/>
        <v/>
      </c>
    </row>
    <row r="262" ht="18.95" customHeight="1" spans="1:4">
      <c r="A262" s="204" t="s">
        <v>142</v>
      </c>
      <c r="B262" s="205"/>
      <c r="C262" s="205"/>
      <c r="D262" s="63" t="str">
        <f t="shared" si="3"/>
        <v/>
      </c>
    </row>
    <row r="263" ht="18.95" customHeight="1" spans="1:4">
      <c r="A263" s="204" t="s">
        <v>145</v>
      </c>
      <c r="B263" s="205"/>
      <c r="C263" s="205"/>
      <c r="D263" s="63" t="str">
        <f t="shared" si="3"/>
        <v/>
      </c>
    </row>
    <row r="264" ht="18.95" customHeight="1" spans="1:4">
      <c r="A264" s="204" t="s">
        <v>166</v>
      </c>
      <c r="B264" s="205"/>
      <c r="C264" s="205"/>
      <c r="D264" s="63" t="str">
        <f t="shared" si="3"/>
        <v/>
      </c>
    </row>
    <row r="265" ht="18.95" customHeight="1" spans="1:4">
      <c r="A265" s="204" t="s">
        <v>443</v>
      </c>
      <c r="B265" s="205"/>
      <c r="C265" s="205"/>
      <c r="D265" s="63" t="str">
        <f t="shared" si="3"/>
        <v/>
      </c>
    </row>
    <row r="266" ht="18.95" customHeight="1" spans="1:4">
      <c r="A266" s="206" t="s">
        <v>2551</v>
      </c>
      <c r="B266" s="205">
        <f>SUM(B267:B271)</f>
        <v>0</v>
      </c>
      <c r="C266" s="205">
        <f>SUM(C267:C271)</f>
        <v>0</v>
      </c>
      <c r="D266" s="63" t="str">
        <f t="shared" si="3"/>
        <v/>
      </c>
    </row>
    <row r="267" ht="18.95" customHeight="1" spans="1:4">
      <c r="A267" s="206" t="s">
        <v>139</v>
      </c>
      <c r="B267" s="205"/>
      <c r="C267" s="205"/>
      <c r="D267" s="63" t="str">
        <f t="shared" si="3"/>
        <v/>
      </c>
    </row>
    <row r="268" ht="18.95" customHeight="1" spans="1:4">
      <c r="A268" s="206" t="s">
        <v>142</v>
      </c>
      <c r="B268" s="205"/>
      <c r="C268" s="205"/>
      <c r="D268" s="63" t="str">
        <f t="shared" si="3"/>
        <v/>
      </c>
    </row>
    <row r="269" ht="18.95" customHeight="1" spans="1:4">
      <c r="A269" s="206" t="s">
        <v>145</v>
      </c>
      <c r="B269" s="205"/>
      <c r="C269" s="205"/>
      <c r="D269" s="63" t="str">
        <f t="shared" si="3"/>
        <v/>
      </c>
    </row>
    <row r="270" ht="18.95" customHeight="1" spans="1:4">
      <c r="A270" s="206" t="s">
        <v>166</v>
      </c>
      <c r="B270" s="205"/>
      <c r="C270" s="205"/>
      <c r="D270" s="63" t="str">
        <f t="shared" si="3"/>
        <v/>
      </c>
    </row>
    <row r="271" ht="18.95" customHeight="1" spans="1:4">
      <c r="A271" s="206" t="s">
        <v>2552</v>
      </c>
      <c r="B271" s="205"/>
      <c r="C271" s="205"/>
      <c r="D271" s="63" t="str">
        <f t="shared" si="3"/>
        <v/>
      </c>
    </row>
    <row r="272" ht="18.95" customHeight="1" spans="1:4">
      <c r="A272" s="206" t="s">
        <v>2553</v>
      </c>
      <c r="B272" s="205">
        <f>SUM(B273:B288)</f>
        <v>0</v>
      </c>
      <c r="C272" s="205">
        <f>SUM(C273:C288)</f>
        <v>3807</v>
      </c>
      <c r="D272" s="63" t="str">
        <f t="shared" si="3"/>
        <v/>
      </c>
    </row>
    <row r="273" ht="18.95" customHeight="1" spans="1:4">
      <c r="A273" s="206" t="s">
        <v>139</v>
      </c>
      <c r="B273" s="205"/>
      <c r="C273" s="205">
        <v>2923</v>
      </c>
      <c r="D273" s="63" t="str">
        <f t="shared" si="3"/>
        <v/>
      </c>
    </row>
    <row r="274" ht="18.95" customHeight="1" spans="1:4">
      <c r="A274" s="206" t="s">
        <v>142</v>
      </c>
      <c r="B274" s="205"/>
      <c r="C274" s="205">
        <v>96</v>
      </c>
      <c r="D274" s="63" t="str">
        <f t="shared" si="3"/>
        <v/>
      </c>
    </row>
    <row r="275" ht="18.95" customHeight="1" spans="1:4">
      <c r="A275" s="206" t="s">
        <v>145</v>
      </c>
      <c r="B275" s="205"/>
      <c r="C275" s="205"/>
      <c r="D275" s="63" t="str">
        <f t="shared" si="3"/>
        <v/>
      </c>
    </row>
    <row r="276" ht="18.95" customHeight="1" spans="1:4">
      <c r="A276" s="206" t="s">
        <v>2554</v>
      </c>
      <c r="B276" s="205"/>
      <c r="C276" s="205">
        <v>338</v>
      </c>
      <c r="D276" s="63" t="str">
        <f t="shared" si="3"/>
        <v/>
      </c>
    </row>
    <row r="277" ht="18.95" customHeight="1" spans="1:4">
      <c r="A277" s="206" t="s">
        <v>2555</v>
      </c>
      <c r="B277" s="205"/>
      <c r="C277" s="205">
        <v>33</v>
      </c>
      <c r="D277" s="63" t="str">
        <f t="shared" si="3"/>
        <v/>
      </c>
    </row>
    <row r="278" ht="18.95" customHeight="1" spans="1:4">
      <c r="A278" s="206" t="s">
        <v>347</v>
      </c>
      <c r="B278" s="205"/>
      <c r="C278" s="205">
        <v>10</v>
      </c>
      <c r="D278" s="63" t="str">
        <f t="shared" si="3"/>
        <v/>
      </c>
    </row>
    <row r="279" ht="18.95" customHeight="1" spans="1:4">
      <c r="A279" s="206" t="s">
        <v>2556</v>
      </c>
      <c r="B279" s="205"/>
      <c r="C279" s="205"/>
      <c r="D279" s="63" t="str">
        <f t="shared" si="3"/>
        <v/>
      </c>
    </row>
    <row r="280" ht="18.95" customHeight="1" spans="1:4">
      <c r="A280" s="206" t="s">
        <v>235</v>
      </c>
      <c r="B280" s="205"/>
      <c r="C280" s="205">
        <v>20</v>
      </c>
      <c r="D280" s="63" t="str">
        <f t="shared" si="3"/>
        <v/>
      </c>
    </row>
    <row r="281" ht="18.95" customHeight="1" spans="1:4">
      <c r="A281" s="206" t="s">
        <v>2557</v>
      </c>
      <c r="B281" s="205"/>
      <c r="C281" s="205"/>
      <c r="D281" s="63" t="str">
        <f t="shared" si="3"/>
        <v/>
      </c>
    </row>
    <row r="282" ht="18.95" customHeight="1" spans="1:4">
      <c r="A282" s="206" t="s">
        <v>362</v>
      </c>
      <c r="B282" s="205"/>
      <c r="C282" s="205"/>
      <c r="D282" s="63" t="str">
        <f t="shared" si="3"/>
        <v/>
      </c>
    </row>
    <row r="283" ht="18.95" customHeight="1" spans="1:4">
      <c r="A283" s="206" t="s">
        <v>364</v>
      </c>
      <c r="B283" s="205"/>
      <c r="C283" s="205"/>
      <c r="D283" s="63" t="str">
        <f t="shared" si="3"/>
        <v/>
      </c>
    </row>
    <row r="284" ht="18.95" customHeight="1" spans="1:4">
      <c r="A284" s="206" t="s">
        <v>1234</v>
      </c>
      <c r="B284" s="205"/>
      <c r="C284" s="205">
        <v>40</v>
      </c>
      <c r="D284" s="63" t="str">
        <f t="shared" si="3"/>
        <v/>
      </c>
    </row>
    <row r="285" ht="18.95" customHeight="1" spans="1:4">
      <c r="A285" s="206" t="s">
        <v>1238</v>
      </c>
      <c r="B285" s="205"/>
      <c r="C285" s="205">
        <v>2</v>
      </c>
      <c r="D285" s="63" t="str">
        <f t="shared" si="3"/>
        <v/>
      </c>
    </row>
    <row r="286" ht="18.95" customHeight="1" spans="1:4">
      <c r="A286" s="206" t="s">
        <v>1236</v>
      </c>
      <c r="B286" s="205"/>
      <c r="C286" s="205">
        <v>5</v>
      </c>
      <c r="D286" s="63" t="str">
        <f t="shared" si="3"/>
        <v/>
      </c>
    </row>
    <row r="287" ht="18.95" customHeight="1" spans="1:4">
      <c r="A287" s="206" t="s">
        <v>166</v>
      </c>
      <c r="B287" s="205"/>
      <c r="C287" s="205">
        <v>320</v>
      </c>
      <c r="D287" s="63" t="str">
        <f t="shared" si="3"/>
        <v/>
      </c>
    </row>
    <row r="288" ht="18.95" customHeight="1" spans="1:4">
      <c r="A288" s="206" t="s">
        <v>2558</v>
      </c>
      <c r="B288" s="205"/>
      <c r="C288" s="205">
        <v>20</v>
      </c>
      <c r="D288" s="63" t="str">
        <f t="shared" si="3"/>
        <v/>
      </c>
    </row>
    <row r="289" ht="18.95" customHeight="1" spans="1:4">
      <c r="A289" s="204" t="s">
        <v>445</v>
      </c>
      <c r="B289" s="205">
        <f>SUM(B290:B291)</f>
        <v>1090</v>
      </c>
      <c r="C289" s="205">
        <f>SUM(C290:C291)</f>
        <v>0</v>
      </c>
      <c r="D289" s="63" t="str">
        <f t="shared" si="3"/>
        <v/>
      </c>
    </row>
    <row r="290" ht="18.95" customHeight="1" spans="1:4">
      <c r="A290" s="204" t="s">
        <v>447</v>
      </c>
      <c r="B290" s="205">
        <v>0</v>
      </c>
      <c r="C290" s="205">
        <v>0</v>
      </c>
      <c r="D290" s="63" t="str">
        <f t="shared" si="3"/>
        <v/>
      </c>
    </row>
    <row r="291" ht="18.95" customHeight="1" spans="1:4">
      <c r="A291" s="204" t="s">
        <v>448</v>
      </c>
      <c r="B291" s="205">
        <v>1090</v>
      </c>
      <c r="C291" s="205"/>
      <c r="D291" s="63" t="str">
        <f t="shared" si="3"/>
        <v/>
      </c>
    </row>
    <row r="292" s="156" customFormat="1" ht="18.95" customHeight="1" spans="1:4">
      <c r="A292" s="202" t="s">
        <v>451</v>
      </c>
      <c r="B292" s="203">
        <f>SUM(B293:B294)</f>
        <v>0</v>
      </c>
      <c r="C292" s="203">
        <f>SUM(C293:C294)</f>
        <v>0</v>
      </c>
      <c r="D292" s="140" t="str">
        <f t="shared" si="3"/>
        <v/>
      </c>
    </row>
    <row r="293" ht="18.95" customHeight="1" spans="1:4">
      <c r="A293" s="204" t="s">
        <v>453</v>
      </c>
      <c r="B293" s="205">
        <v>0</v>
      </c>
      <c r="C293" s="205">
        <v>0</v>
      </c>
      <c r="D293" s="63" t="str">
        <f t="shared" si="3"/>
        <v/>
      </c>
    </row>
    <row r="294" ht="18.95" customHeight="1" spans="1:4">
      <c r="A294" s="204" t="s">
        <v>455</v>
      </c>
      <c r="B294" s="205">
        <v>0</v>
      </c>
      <c r="C294" s="205">
        <v>0</v>
      </c>
      <c r="D294" s="63" t="str">
        <f t="shared" si="3"/>
        <v/>
      </c>
    </row>
    <row r="295" s="156" customFormat="1" ht="18.95" customHeight="1" spans="1:4">
      <c r="A295" s="202" t="s">
        <v>458</v>
      </c>
      <c r="B295" s="203">
        <f>B296+B306</f>
        <v>1138</v>
      </c>
      <c r="C295" s="203">
        <f>C296+C306</f>
        <v>1170</v>
      </c>
      <c r="D295" s="140">
        <f t="shared" si="3"/>
        <v>0.028</v>
      </c>
    </row>
    <row r="296" ht="18.95" customHeight="1" spans="1:4">
      <c r="A296" s="204" t="s">
        <v>460</v>
      </c>
      <c r="B296" s="205">
        <f>SUM(B297:B305)</f>
        <v>1134</v>
      </c>
      <c r="C296" s="205">
        <f>SUM(C297:C305)</f>
        <v>1170</v>
      </c>
      <c r="D296" s="63">
        <f t="shared" ref="D296:D363" si="4">IF(OR(VALUE(C296)=0,ISERROR(C296/B296-1)),"",ROUND(C296/B296-1,3))</f>
        <v>0.032</v>
      </c>
    </row>
    <row r="297" ht="18.95" customHeight="1" spans="1:4">
      <c r="A297" s="204" t="s">
        <v>462</v>
      </c>
      <c r="B297" s="205">
        <v>0</v>
      </c>
      <c r="C297" s="205"/>
      <c r="D297" s="63" t="str">
        <f t="shared" si="4"/>
        <v/>
      </c>
    </row>
    <row r="298" ht="18.95" customHeight="1" spans="1:4">
      <c r="A298" s="204" t="s">
        <v>464</v>
      </c>
      <c r="B298" s="205">
        <v>0</v>
      </c>
      <c r="C298" s="205">
        <v>0</v>
      </c>
      <c r="D298" s="63" t="str">
        <f t="shared" si="4"/>
        <v/>
      </c>
    </row>
    <row r="299" ht="18.95" customHeight="1" spans="1:4">
      <c r="A299" s="204" t="s">
        <v>466</v>
      </c>
      <c r="B299" s="205">
        <v>135</v>
      </c>
      <c r="C299" s="205">
        <v>140</v>
      </c>
      <c r="D299" s="63">
        <f t="shared" si="4"/>
        <v>0.037</v>
      </c>
    </row>
    <row r="300" ht="18.95" customHeight="1" spans="1:4">
      <c r="A300" s="204" t="s">
        <v>468</v>
      </c>
      <c r="B300" s="205">
        <v>0</v>
      </c>
      <c r="C300" s="205">
        <v>0</v>
      </c>
      <c r="D300" s="63" t="str">
        <f t="shared" si="4"/>
        <v/>
      </c>
    </row>
    <row r="301" ht="18.95" customHeight="1" spans="1:4">
      <c r="A301" s="204" t="s">
        <v>470</v>
      </c>
      <c r="B301" s="205">
        <v>0</v>
      </c>
      <c r="C301" s="205"/>
      <c r="D301" s="63" t="str">
        <f t="shared" si="4"/>
        <v/>
      </c>
    </row>
    <row r="302" ht="18.95" customHeight="1" spans="1:4">
      <c r="A302" s="204" t="s">
        <v>472</v>
      </c>
      <c r="B302" s="205">
        <v>202</v>
      </c>
      <c r="C302" s="205">
        <v>210</v>
      </c>
      <c r="D302" s="63">
        <f t="shared" si="4"/>
        <v>0.04</v>
      </c>
    </row>
    <row r="303" ht="18.95" customHeight="1" spans="1:4">
      <c r="A303" s="204" t="s">
        <v>474</v>
      </c>
      <c r="B303" s="205">
        <v>797</v>
      </c>
      <c r="C303" s="205">
        <v>820</v>
      </c>
      <c r="D303" s="63">
        <f t="shared" si="4"/>
        <v>0.029</v>
      </c>
    </row>
    <row r="304" ht="18.95" customHeight="1" spans="1:4">
      <c r="A304" s="206" t="s">
        <v>2559</v>
      </c>
      <c r="B304" s="205">
        <v>0</v>
      </c>
      <c r="C304" s="205">
        <v>0</v>
      </c>
      <c r="D304" s="63" t="str">
        <f t="shared" si="4"/>
        <v/>
      </c>
    </row>
    <row r="305" ht="18.95" customHeight="1" spans="1:4">
      <c r="A305" s="204" t="s">
        <v>476</v>
      </c>
      <c r="B305" s="205">
        <v>0</v>
      </c>
      <c r="C305" s="205">
        <v>0</v>
      </c>
      <c r="D305" s="63" t="str">
        <f t="shared" si="4"/>
        <v/>
      </c>
    </row>
    <row r="306" ht="18.95" customHeight="1" spans="1:4">
      <c r="A306" s="204" t="s">
        <v>478</v>
      </c>
      <c r="B306" s="205">
        <v>4</v>
      </c>
      <c r="C306" s="205"/>
      <c r="D306" s="63" t="str">
        <f t="shared" si="4"/>
        <v/>
      </c>
    </row>
    <row r="307" s="156" customFormat="1" ht="18.95" customHeight="1" spans="1:4">
      <c r="A307" s="202" t="s">
        <v>481</v>
      </c>
      <c r="B307" s="203" t="e">
        <f>SUMIFS(B$308:B$424,#REF!,"&lt;&gt;")</f>
        <v>#REF!</v>
      </c>
      <c r="C307" s="203" t="e">
        <f>SUMIFS(C$308:C$426,#REF!,"&lt;&gt;")</f>
        <v>#REF!</v>
      </c>
      <c r="D307" s="140" t="e">
        <f t="shared" si="4"/>
        <v>#REF!</v>
      </c>
    </row>
    <row r="308" ht="18.95" customHeight="1" spans="1:4">
      <c r="A308" s="206" t="s">
        <v>2560</v>
      </c>
      <c r="B308" s="205">
        <f>SUM(B309:B317)</f>
        <v>1763</v>
      </c>
      <c r="C308" s="205">
        <f>SUM(C309:C317)</f>
        <v>130</v>
      </c>
      <c r="D308" s="63">
        <f t="shared" si="4"/>
        <v>-0.926</v>
      </c>
    </row>
    <row r="309" ht="18.95" customHeight="1" spans="1:4">
      <c r="A309" s="206" t="s">
        <v>2561</v>
      </c>
      <c r="B309" s="205">
        <v>125</v>
      </c>
      <c r="C309" s="205">
        <v>130</v>
      </c>
      <c r="D309" s="63">
        <f t="shared" si="4"/>
        <v>0.04</v>
      </c>
    </row>
    <row r="310" ht="18.95" customHeight="1" spans="1:4">
      <c r="A310" s="204" t="s">
        <v>487</v>
      </c>
      <c r="B310" s="205">
        <v>0</v>
      </c>
      <c r="C310" s="205">
        <v>0</v>
      </c>
      <c r="D310" s="63" t="str">
        <f t="shared" si="4"/>
        <v/>
      </c>
    </row>
    <row r="311" ht="18.95" customHeight="1" spans="1:4">
      <c r="A311" s="204" t="s">
        <v>489</v>
      </c>
      <c r="B311" s="205">
        <v>1638</v>
      </c>
      <c r="C311" s="205"/>
      <c r="D311" s="63" t="str">
        <f t="shared" si="4"/>
        <v/>
      </c>
    </row>
    <row r="312" ht="18.95" customHeight="1" spans="1:4">
      <c r="A312" s="204" t="s">
        <v>491</v>
      </c>
      <c r="B312" s="205">
        <v>0</v>
      </c>
      <c r="C312" s="205"/>
      <c r="D312" s="63" t="str">
        <f t="shared" si="4"/>
        <v/>
      </c>
    </row>
    <row r="313" ht="18.95" customHeight="1" spans="1:4">
      <c r="A313" s="204" t="s">
        <v>493</v>
      </c>
      <c r="B313" s="205">
        <v>0</v>
      </c>
      <c r="C313" s="205">
        <v>0</v>
      </c>
      <c r="D313" s="63" t="str">
        <f t="shared" si="4"/>
        <v/>
      </c>
    </row>
    <row r="314" ht="18.95" customHeight="1" spans="1:4">
      <c r="A314" s="204" t="s">
        <v>495</v>
      </c>
      <c r="B314" s="205">
        <v>0</v>
      </c>
      <c r="C314" s="205">
        <v>0</v>
      </c>
      <c r="D314" s="63" t="str">
        <f t="shared" si="4"/>
        <v/>
      </c>
    </row>
    <row r="315" ht="18.95" customHeight="1" spans="1:4">
      <c r="A315" s="204" t="s">
        <v>497</v>
      </c>
      <c r="B315" s="205">
        <v>0</v>
      </c>
      <c r="C315" s="205">
        <v>0</v>
      </c>
      <c r="D315" s="63" t="str">
        <f t="shared" si="4"/>
        <v/>
      </c>
    </row>
    <row r="316" ht="18.95" customHeight="1" spans="1:4">
      <c r="A316" s="204" t="s">
        <v>499</v>
      </c>
      <c r="B316" s="205">
        <v>0</v>
      </c>
      <c r="C316" s="205">
        <v>0</v>
      </c>
      <c r="D316" s="63" t="str">
        <f t="shared" si="4"/>
        <v/>
      </c>
    </row>
    <row r="317" ht="18.95" customHeight="1" spans="1:4">
      <c r="A317" s="206" t="s">
        <v>2562</v>
      </c>
      <c r="B317" s="205">
        <v>0</v>
      </c>
      <c r="C317" s="205">
        <v>0</v>
      </c>
      <c r="D317" s="63" t="str">
        <f t="shared" si="4"/>
        <v/>
      </c>
    </row>
    <row r="318" ht="18.95" customHeight="1" spans="1:4">
      <c r="A318" s="204" t="s">
        <v>503</v>
      </c>
      <c r="B318" s="205">
        <f>SUM(B319:B341)</f>
        <v>18081</v>
      </c>
      <c r="C318" s="205">
        <f>SUM(C319:C341)</f>
        <v>19287</v>
      </c>
      <c r="D318" s="63">
        <f t="shared" si="4"/>
        <v>0.067</v>
      </c>
    </row>
    <row r="319" ht="18.95" customHeight="1" spans="1:4">
      <c r="A319" s="204" t="s">
        <v>139</v>
      </c>
      <c r="B319" s="205">
        <v>11012</v>
      </c>
      <c r="C319" s="205">
        <v>11177</v>
      </c>
      <c r="D319" s="63">
        <f t="shared" si="4"/>
        <v>0.015</v>
      </c>
    </row>
    <row r="320" ht="18.95" customHeight="1" spans="1:4">
      <c r="A320" s="204" t="s">
        <v>142</v>
      </c>
      <c r="B320" s="205">
        <v>253</v>
      </c>
      <c r="C320" s="205">
        <v>270</v>
      </c>
      <c r="D320" s="63">
        <f t="shared" si="4"/>
        <v>0.067</v>
      </c>
    </row>
    <row r="321" ht="18.95" customHeight="1" spans="1:4">
      <c r="A321" s="204" t="s">
        <v>145</v>
      </c>
      <c r="B321" s="205">
        <v>0</v>
      </c>
      <c r="C321" s="205"/>
      <c r="D321" s="63" t="str">
        <f t="shared" si="4"/>
        <v/>
      </c>
    </row>
    <row r="322" ht="18.95" customHeight="1" spans="1:4">
      <c r="A322" s="204" t="s">
        <v>505</v>
      </c>
      <c r="B322" s="205">
        <v>65</v>
      </c>
      <c r="C322" s="205"/>
      <c r="D322" s="63" t="str">
        <f t="shared" si="4"/>
        <v/>
      </c>
    </row>
    <row r="323" ht="18.95" customHeight="1" spans="1:4">
      <c r="A323" s="204" t="s">
        <v>507</v>
      </c>
      <c r="B323" s="205">
        <v>698</v>
      </c>
      <c r="C323" s="205"/>
      <c r="D323" s="63" t="str">
        <f t="shared" si="4"/>
        <v/>
      </c>
    </row>
    <row r="324" ht="18.95" customHeight="1" spans="1:4">
      <c r="A324" s="204" t="s">
        <v>509</v>
      </c>
      <c r="B324" s="205">
        <v>281</v>
      </c>
      <c r="C324" s="205"/>
      <c r="D324" s="63" t="str">
        <f t="shared" si="4"/>
        <v/>
      </c>
    </row>
    <row r="325" ht="18.95" customHeight="1" spans="1:4">
      <c r="A325" s="204" t="s">
        <v>511</v>
      </c>
      <c r="B325" s="205">
        <v>65</v>
      </c>
      <c r="C325" s="205"/>
      <c r="D325" s="63" t="str">
        <f t="shared" si="4"/>
        <v/>
      </c>
    </row>
    <row r="326" ht="18.95" customHeight="1" spans="1:4">
      <c r="A326" s="204" t="s">
        <v>513</v>
      </c>
      <c r="B326" s="205">
        <v>57</v>
      </c>
      <c r="C326" s="205"/>
      <c r="D326" s="63" t="str">
        <f t="shared" si="4"/>
        <v/>
      </c>
    </row>
    <row r="327" ht="18.95" customHeight="1" spans="1:4">
      <c r="A327" s="204" t="s">
        <v>515</v>
      </c>
      <c r="B327" s="205">
        <v>55</v>
      </c>
      <c r="C327" s="205"/>
      <c r="D327" s="63" t="str">
        <f t="shared" si="4"/>
        <v/>
      </c>
    </row>
    <row r="328" ht="18.95" customHeight="1" spans="1:4">
      <c r="A328" s="204" t="s">
        <v>517</v>
      </c>
      <c r="B328" s="205">
        <v>0</v>
      </c>
      <c r="C328" s="205"/>
      <c r="D328" s="63" t="str">
        <f t="shared" si="4"/>
        <v/>
      </c>
    </row>
    <row r="329" ht="18.95" customHeight="1" spans="1:4">
      <c r="A329" s="204" t="s">
        <v>519</v>
      </c>
      <c r="B329" s="205">
        <v>457</v>
      </c>
      <c r="C329" s="205"/>
      <c r="D329" s="63" t="str">
        <f t="shared" si="4"/>
        <v/>
      </c>
    </row>
    <row r="330" ht="18.95" customHeight="1" spans="1:4">
      <c r="A330" s="204" t="s">
        <v>521</v>
      </c>
      <c r="B330" s="205">
        <v>1652</v>
      </c>
      <c r="C330" s="205"/>
      <c r="D330" s="63" t="str">
        <f t="shared" si="4"/>
        <v/>
      </c>
    </row>
    <row r="331" ht="18.95" customHeight="1" spans="1:4">
      <c r="A331" s="204" t="s">
        <v>523</v>
      </c>
      <c r="B331" s="205">
        <v>53</v>
      </c>
      <c r="C331" s="205"/>
      <c r="D331" s="63" t="str">
        <f t="shared" si="4"/>
        <v/>
      </c>
    </row>
    <row r="332" ht="18.95" customHeight="1" spans="1:4">
      <c r="A332" s="204" t="s">
        <v>525</v>
      </c>
      <c r="B332" s="205">
        <v>418</v>
      </c>
      <c r="C332" s="205"/>
      <c r="D332" s="63" t="str">
        <f t="shared" si="4"/>
        <v/>
      </c>
    </row>
    <row r="333" ht="18.95" customHeight="1" spans="1:4">
      <c r="A333" s="204" t="s">
        <v>527</v>
      </c>
      <c r="B333" s="205">
        <v>0</v>
      </c>
      <c r="C333" s="205"/>
      <c r="D333" s="63" t="str">
        <f t="shared" si="4"/>
        <v/>
      </c>
    </row>
    <row r="334" ht="18.95" customHeight="1" spans="1:4">
      <c r="A334" s="204" t="s">
        <v>530</v>
      </c>
      <c r="B334" s="205">
        <v>150</v>
      </c>
      <c r="C334" s="205"/>
      <c r="D334" s="63" t="str">
        <f t="shared" si="4"/>
        <v/>
      </c>
    </row>
    <row r="335" ht="18.95" customHeight="1" spans="1:4">
      <c r="A335" s="204" t="s">
        <v>532</v>
      </c>
      <c r="B335" s="205">
        <v>208</v>
      </c>
      <c r="C335" s="205"/>
      <c r="D335" s="63" t="str">
        <f t="shared" si="4"/>
        <v/>
      </c>
    </row>
    <row r="336" ht="18.95" customHeight="1" spans="1:4">
      <c r="A336" s="204" t="s">
        <v>535</v>
      </c>
      <c r="B336" s="205">
        <v>15</v>
      </c>
      <c r="C336" s="205"/>
      <c r="D336" s="63" t="str">
        <f t="shared" si="4"/>
        <v/>
      </c>
    </row>
    <row r="337" ht="18.95" customHeight="1" spans="1:4">
      <c r="A337" s="206" t="s">
        <v>235</v>
      </c>
      <c r="B337" s="205">
        <v>1141</v>
      </c>
      <c r="C337" s="205">
        <v>1230</v>
      </c>
      <c r="D337" s="63">
        <f t="shared" si="4"/>
        <v>0.078</v>
      </c>
    </row>
    <row r="338" ht="18.95" customHeight="1" spans="1:4">
      <c r="A338" s="206" t="s">
        <v>2563</v>
      </c>
      <c r="B338" s="205">
        <v>0</v>
      </c>
      <c r="C338" s="205">
        <v>4700</v>
      </c>
      <c r="D338" s="63" t="str">
        <f t="shared" si="4"/>
        <v/>
      </c>
    </row>
    <row r="339" ht="18.95" customHeight="1" spans="1:4">
      <c r="A339" s="206" t="s">
        <v>2564</v>
      </c>
      <c r="B339" s="205">
        <v>0</v>
      </c>
      <c r="C339" s="205">
        <v>300</v>
      </c>
      <c r="D339" s="63" t="str">
        <f t="shared" si="4"/>
        <v/>
      </c>
    </row>
    <row r="340" ht="18.95" customHeight="1" spans="1:4">
      <c r="A340" s="204" t="s">
        <v>166</v>
      </c>
      <c r="B340" s="205">
        <v>0</v>
      </c>
      <c r="C340" s="205">
        <v>0</v>
      </c>
      <c r="D340" s="63" t="str">
        <f t="shared" si="4"/>
        <v/>
      </c>
    </row>
    <row r="341" ht="18.95" customHeight="1" spans="1:4">
      <c r="A341" s="204" t="s">
        <v>538</v>
      </c>
      <c r="B341" s="205">
        <v>1501</v>
      </c>
      <c r="C341" s="205">
        <v>1610</v>
      </c>
      <c r="D341" s="63">
        <f t="shared" si="4"/>
        <v>0.073</v>
      </c>
    </row>
    <row r="342" ht="18.95" customHeight="1" spans="1:4">
      <c r="A342" s="204" t="s">
        <v>540</v>
      </c>
      <c r="B342" s="205">
        <f>SUM(B343:B348)</f>
        <v>0</v>
      </c>
      <c r="C342" s="205">
        <f>SUM(C343:C348)</f>
        <v>0</v>
      </c>
      <c r="D342" s="63" t="str">
        <f t="shared" si="4"/>
        <v/>
      </c>
    </row>
    <row r="343" ht="18.95" customHeight="1" spans="1:4">
      <c r="A343" s="204" t="s">
        <v>139</v>
      </c>
      <c r="B343" s="205">
        <v>0</v>
      </c>
      <c r="C343" s="205">
        <v>0</v>
      </c>
      <c r="D343" s="63" t="str">
        <f t="shared" si="4"/>
        <v/>
      </c>
    </row>
    <row r="344" ht="18.95" customHeight="1" spans="1:4">
      <c r="A344" s="204" t="s">
        <v>142</v>
      </c>
      <c r="B344" s="205">
        <v>0</v>
      </c>
      <c r="C344" s="205">
        <v>0</v>
      </c>
      <c r="D344" s="63" t="str">
        <f t="shared" si="4"/>
        <v/>
      </c>
    </row>
    <row r="345" ht="18.95" customHeight="1" spans="1:4">
      <c r="A345" s="204" t="s">
        <v>145</v>
      </c>
      <c r="B345" s="205">
        <v>0</v>
      </c>
      <c r="C345" s="205">
        <v>0</v>
      </c>
      <c r="D345" s="63" t="str">
        <f t="shared" si="4"/>
        <v/>
      </c>
    </row>
    <row r="346" ht="18.95" customHeight="1" spans="1:4">
      <c r="A346" s="204" t="s">
        <v>542</v>
      </c>
      <c r="B346" s="205">
        <v>0</v>
      </c>
      <c r="C346" s="205">
        <v>0</v>
      </c>
      <c r="D346" s="63" t="str">
        <f t="shared" si="4"/>
        <v/>
      </c>
    </row>
    <row r="347" ht="18.95" customHeight="1" spans="1:4">
      <c r="A347" s="204" t="s">
        <v>166</v>
      </c>
      <c r="B347" s="205">
        <v>0</v>
      </c>
      <c r="C347" s="205">
        <v>0</v>
      </c>
      <c r="D347" s="63" t="str">
        <f t="shared" si="4"/>
        <v/>
      </c>
    </row>
    <row r="348" ht="18.95" customHeight="1" spans="1:4">
      <c r="A348" s="204" t="s">
        <v>544</v>
      </c>
      <c r="B348" s="205">
        <v>0</v>
      </c>
      <c r="C348" s="205">
        <v>0</v>
      </c>
      <c r="D348" s="63" t="str">
        <f t="shared" si="4"/>
        <v/>
      </c>
    </row>
    <row r="349" ht="18.95" customHeight="1" spans="1:4">
      <c r="A349" s="204" t="s">
        <v>546</v>
      </c>
      <c r="B349" s="205">
        <f>SUM(B350:B361)</f>
        <v>249</v>
      </c>
      <c r="C349" s="205">
        <f>SUM(C350:C361)</f>
        <v>240</v>
      </c>
      <c r="D349" s="63">
        <f t="shared" si="4"/>
        <v>-0.036</v>
      </c>
    </row>
    <row r="350" ht="18.95" customHeight="1" spans="1:4">
      <c r="A350" s="204" t="s">
        <v>139</v>
      </c>
      <c r="B350" s="205">
        <v>238</v>
      </c>
      <c r="C350" s="205">
        <v>240</v>
      </c>
      <c r="D350" s="63">
        <f t="shared" si="4"/>
        <v>0.008</v>
      </c>
    </row>
    <row r="351" ht="18.95" customHeight="1" spans="1:4">
      <c r="A351" s="204" t="s">
        <v>142</v>
      </c>
      <c r="B351" s="205">
        <v>1</v>
      </c>
      <c r="C351" s="205"/>
      <c r="D351" s="63" t="str">
        <f t="shared" si="4"/>
        <v/>
      </c>
    </row>
    <row r="352" ht="18.95" customHeight="1" spans="1:4">
      <c r="A352" s="204" t="s">
        <v>145</v>
      </c>
      <c r="B352" s="205">
        <v>0</v>
      </c>
      <c r="C352" s="205">
        <v>0</v>
      </c>
      <c r="D352" s="63" t="str">
        <f t="shared" si="4"/>
        <v/>
      </c>
    </row>
    <row r="353" ht="18.95" customHeight="1" spans="1:4">
      <c r="A353" s="204" t="s">
        <v>548</v>
      </c>
      <c r="B353" s="205">
        <v>0</v>
      </c>
      <c r="C353" s="205">
        <v>0</v>
      </c>
      <c r="D353" s="63" t="str">
        <f t="shared" si="4"/>
        <v/>
      </c>
    </row>
    <row r="354" ht="18.95" customHeight="1" spans="1:4">
      <c r="A354" s="204" t="s">
        <v>550</v>
      </c>
      <c r="B354" s="205">
        <v>0</v>
      </c>
      <c r="C354" s="205">
        <v>0</v>
      </c>
      <c r="D354" s="63" t="str">
        <f t="shared" si="4"/>
        <v/>
      </c>
    </row>
    <row r="355" ht="18.95" customHeight="1" spans="1:4">
      <c r="A355" s="204" t="s">
        <v>552</v>
      </c>
      <c r="B355" s="205">
        <v>0</v>
      </c>
      <c r="C355" s="205">
        <v>0</v>
      </c>
      <c r="D355" s="63" t="str">
        <f t="shared" si="4"/>
        <v/>
      </c>
    </row>
    <row r="356" ht="18.95" customHeight="1" spans="1:4">
      <c r="A356" s="204" t="s">
        <v>554</v>
      </c>
      <c r="B356" s="205">
        <v>0</v>
      </c>
      <c r="C356" s="205">
        <v>0</v>
      </c>
      <c r="D356" s="63" t="str">
        <f t="shared" si="4"/>
        <v/>
      </c>
    </row>
    <row r="357" ht="18.95" customHeight="1" spans="1:4">
      <c r="A357" s="204" t="s">
        <v>556</v>
      </c>
      <c r="B357" s="205">
        <v>0</v>
      </c>
      <c r="C357" s="205">
        <v>0</v>
      </c>
      <c r="D357" s="63" t="str">
        <f t="shared" si="4"/>
        <v/>
      </c>
    </row>
    <row r="358" ht="18.95" customHeight="1" spans="1:4">
      <c r="A358" s="206" t="s">
        <v>558</v>
      </c>
      <c r="B358" s="205">
        <v>0</v>
      </c>
      <c r="C358" s="205">
        <v>0</v>
      </c>
      <c r="D358" s="63" t="str">
        <f t="shared" si="4"/>
        <v/>
      </c>
    </row>
    <row r="359" ht="18.95" customHeight="1" spans="1:4">
      <c r="A359" s="206" t="s">
        <v>2565</v>
      </c>
      <c r="B359" s="205">
        <v>0</v>
      </c>
      <c r="C359" s="205"/>
      <c r="D359" s="63" t="str">
        <f t="shared" si="4"/>
        <v/>
      </c>
    </row>
    <row r="360" ht="18.95" customHeight="1" spans="1:4">
      <c r="A360" s="204" t="s">
        <v>166</v>
      </c>
      <c r="B360" s="205">
        <v>0</v>
      </c>
      <c r="C360" s="205">
        <v>0</v>
      </c>
      <c r="D360" s="63" t="str">
        <f t="shared" si="4"/>
        <v/>
      </c>
    </row>
    <row r="361" ht="18.95" customHeight="1" spans="1:4">
      <c r="A361" s="204" t="s">
        <v>560</v>
      </c>
      <c r="B361" s="205">
        <v>10</v>
      </c>
      <c r="C361" s="205"/>
      <c r="D361" s="63" t="str">
        <f t="shared" si="4"/>
        <v/>
      </c>
    </row>
    <row r="362" ht="18.95" customHeight="1" spans="1:4">
      <c r="A362" s="204" t="s">
        <v>562</v>
      </c>
      <c r="B362" s="205">
        <f>SUM(B363:B370)</f>
        <v>442</v>
      </c>
      <c r="C362" s="205">
        <f>SUM(C363:C370)</f>
        <v>375</v>
      </c>
      <c r="D362" s="63">
        <f t="shared" si="4"/>
        <v>-0.152</v>
      </c>
    </row>
    <row r="363" ht="18.95" customHeight="1" spans="1:4">
      <c r="A363" s="204" t="s">
        <v>139</v>
      </c>
      <c r="B363" s="205">
        <v>372</v>
      </c>
      <c r="C363" s="205">
        <v>375</v>
      </c>
      <c r="D363" s="63">
        <f t="shared" si="4"/>
        <v>0.008</v>
      </c>
    </row>
    <row r="364" ht="18.95" customHeight="1" spans="1:4">
      <c r="A364" s="204" t="s">
        <v>142</v>
      </c>
      <c r="B364" s="205">
        <v>30</v>
      </c>
      <c r="C364" s="205"/>
      <c r="D364" s="63" t="str">
        <f t="shared" ref="D364:D436" si="5">IF(OR(VALUE(C364)=0,ISERROR(C364/B364-1)),"",ROUND(C364/B364-1,3))</f>
        <v/>
      </c>
    </row>
    <row r="365" ht="18.95" customHeight="1" spans="1:4">
      <c r="A365" s="204" t="s">
        <v>145</v>
      </c>
      <c r="B365" s="205">
        <v>0</v>
      </c>
      <c r="C365" s="205">
        <v>0</v>
      </c>
      <c r="D365" s="63" t="str">
        <f t="shared" si="5"/>
        <v/>
      </c>
    </row>
    <row r="366" ht="18.95" customHeight="1" spans="1:4">
      <c r="A366" s="204" t="s">
        <v>564</v>
      </c>
      <c r="B366" s="205">
        <v>10</v>
      </c>
      <c r="C366" s="205"/>
      <c r="D366" s="63" t="str">
        <f t="shared" si="5"/>
        <v/>
      </c>
    </row>
    <row r="367" ht="18.95" customHeight="1" spans="1:4">
      <c r="A367" s="204" t="s">
        <v>566</v>
      </c>
      <c r="B367" s="205">
        <v>30</v>
      </c>
      <c r="C367" s="205"/>
      <c r="D367" s="63" t="str">
        <f t="shared" si="5"/>
        <v/>
      </c>
    </row>
    <row r="368" ht="18.95" customHeight="1" spans="1:4">
      <c r="A368" s="204" t="s">
        <v>568</v>
      </c>
      <c r="B368" s="205">
        <v>0</v>
      </c>
      <c r="C368" s="205">
        <v>0</v>
      </c>
      <c r="D368" s="63" t="str">
        <f t="shared" si="5"/>
        <v/>
      </c>
    </row>
    <row r="369" ht="18.95" customHeight="1" spans="1:4">
      <c r="A369" s="204" t="s">
        <v>166</v>
      </c>
      <c r="B369" s="205">
        <v>0</v>
      </c>
      <c r="C369" s="205">
        <v>0</v>
      </c>
      <c r="D369" s="63" t="str">
        <f t="shared" si="5"/>
        <v/>
      </c>
    </row>
    <row r="370" ht="18.95" customHeight="1" spans="1:4">
      <c r="A370" s="204" t="s">
        <v>570</v>
      </c>
      <c r="B370" s="205">
        <v>0</v>
      </c>
      <c r="C370" s="205"/>
      <c r="D370" s="63" t="str">
        <f t="shared" si="5"/>
        <v/>
      </c>
    </row>
    <row r="371" ht="18.95" customHeight="1" spans="1:4">
      <c r="A371" s="204" t="s">
        <v>572</v>
      </c>
      <c r="B371" s="205">
        <f>SUM(B372:B386)</f>
        <v>1027</v>
      </c>
      <c r="C371" s="205">
        <f>SUM(C372:C386)</f>
        <v>1082</v>
      </c>
      <c r="D371" s="63">
        <f t="shared" si="5"/>
        <v>0.054</v>
      </c>
    </row>
    <row r="372" ht="18.95" customHeight="1" spans="1:4">
      <c r="A372" s="204" t="s">
        <v>139</v>
      </c>
      <c r="B372" s="205">
        <v>729</v>
      </c>
      <c r="C372" s="205">
        <v>740</v>
      </c>
      <c r="D372" s="63">
        <f t="shared" si="5"/>
        <v>0.015</v>
      </c>
    </row>
    <row r="373" ht="18.95" customHeight="1" spans="1:4">
      <c r="A373" s="204" t="s">
        <v>142</v>
      </c>
      <c r="B373" s="205">
        <v>82</v>
      </c>
      <c r="C373" s="205">
        <v>90</v>
      </c>
      <c r="D373" s="63">
        <f t="shared" si="5"/>
        <v>0.098</v>
      </c>
    </row>
    <row r="374" ht="18.95" customHeight="1" spans="1:4">
      <c r="A374" s="204" t="s">
        <v>145</v>
      </c>
      <c r="B374" s="205">
        <v>0</v>
      </c>
      <c r="C374" s="205">
        <v>0</v>
      </c>
      <c r="D374" s="63" t="str">
        <f t="shared" si="5"/>
        <v/>
      </c>
    </row>
    <row r="375" ht="18.95" customHeight="1" spans="1:4">
      <c r="A375" s="204" t="s">
        <v>574</v>
      </c>
      <c r="B375" s="205">
        <v>32</v>
      </c>
      <c r="C375" s="205">
        <v>40</v>
      </c>
      <c r="D375" s="63">
        <f t="shared" si="5"/>
        <v>0.25</v>
      </c>
    </row>
    <row r="376" ht="18.95" customHeight="1" spans="1:4">
      <c r="A376" s="204" t="s">
        <v>576</v>
      </c>
      <c r="B376" s="205">
        <v>87</v>
      </c>
      <c r="C376" s="205">
        <v>100</v>
      </c>
      <c r="D376" s="63">
        <f t="shared" si="5"/>
        <v>0.149</v>
      </c>
    </row>
    <row r="377" ht="18.95" customHeight="1" spans="1:4">
      <c r="A377" s="204" t="s">
        <v>578</v>
      </c>
      <c r="B377" s="205">
        <v>12</v>
      </c>
      <c r="C377" s="205">
        <v>15</v>
      </c>
      <c r="D377" s="63">
        <f t="shared" si="5"/>
        <v>0.25</v>
      </c>
    </row>
    <row r="378" ht="18.95" customHeight="1" spans="1:4">
      <c r="A378" s="204" t="s">
        <v>580</v>
      </c>
      <c r="B378" s="205">
        <v>29</v>
      </c>
      <c r="C378" s="205">
        <v>35</v>
      </c>
      <c r="D378" s="63">
        <f t="shared" si="5"/>
        <v>0.207</v>
      </c>
    </row>
    <row r="379" ht="18.95" customHeight="1" spans="1:4">
      <c r="A379" s="206" t="s">
        <v>2566</v>
      </c>
      <c r="B379" s="205">
        <v>10</v>
      </c>
      <c r="C379" s="205">
        <v>12</v>
      </c>
      <c r="D379" s="63">
        <f t="shared" si="5"/>
        <v>0.2</v>
      </c>
    </row>
    <row r="380" ht="18.95" customHeight="1" spans="1:4">
      <c r="A380" s="206" t="s">
        <v>584</v>
      </c>
      <c r="B380" s="205">
        <v>0</v>
      </c>
      <c r="C380" s="205">
        <v>0</v>
      </c>
      <c r="D380" s="63" t="str">
        <f t="shared" si="5"/>
        <v/>
      </c>
    </row>
    <row r="381" ht="18.95" customHeight="1" spans="1:4">
      <c r="A381" s="206" t="s">
        <v>586</v>
      </c>
      <c r="B381" s="205">
        <v>15</v>
      </c>
      <c r="C381" s="205">
        <v>20</v>
      </c>
      <c r="D381" s="63">
        <f t="shared" si="5"/>
        <v>0.333</v>
      </c>
    </row>
    <row r="382" ht="18.95" customHeight="1" spans="1:4">
      <c r="A382" s="206" t="s">
        <v>588</v>
      </c>
      <c r="B382" s="205">
        <v>0</v>
      </c>
      <c r="C382" s="205"/>
      <c r="D382" s="63" t="str">
        <f t="shared" si="5"/>
        <v/>
      </c>
    </row>
    <row r="383" s="199" customFormat="1" ht="18.95" customHeight="1" spans="1:4">
      <c r="A383" s="206" t="s">
        <v>189</v>
      </c>
      <c r="B383" s="205">
        <v>0</v>
      </c>
      <c r="C383" s="205"/>
      <c r="D383" s="63" t="str">
        <f t="shared" si="5"/>
        <v/>
      </c>
    </row>
    <row r="384" s="199" customFormat="1" ht="18.95" customHeight="1" spans="1:4">
      <c r="A384" s="206" t="s">
        <v>235</v>
      </c>
      <c r="B384" s="205">
        <v>0</v>
      </c>
      <c r="C384" s="205"/>
      <c r="D384" s="63" t="str">
        <f t="shared" si="5"/>
        <v/>
      </c>
    </row>
    <row r="385" ht="18.95" customHeight="1" spans="1:4">
      <c r="A385" s="204" t="s">
        <v>166</v>
      </c>
      <c r="B385" s="205">
        <v>0</v>
      </c>
      <c r="C385" s="205">
        <v>0</v>
      </c>
      <c r="D385" s="63" t="str">
        <f t="shared" si="5"/>
        <v/>
      </c>
    </row>
    <row r="386" ht="18.95" customHeight="1" spans="1:4">
      <c r="A386" s="204" t="s">
        <v>590</v>
      </c>
      <c r="B386" s="205">
        <v>31</v>
      </c>
      <c r="C386" s="205">
        <v>30</v>
      </c>
      <c r="D386" s="63">
        <f t="shared" si="5"/>
        <v>-0.032</v>
      </c>
    </row>
    <row r="387" ht="18.95" customHeight="1" spans="1:4">
      <c r="A387" s="204" t="s">
        <v>592</v>
      </c>
      <c r="B387" s="205">
        <f>SUM(B388:B396)</f>
        <v>0</v>
      </c>
      <c r="C387" s="205">
        <f>SUM(C388:C396)</f>
        <v>0</v>
      </c>
      <c r="D387" s="63" t="str">
        <f t="shared" si="5"/>
        <v/>
      </c>
    </row>
    <row r="388" ht="18.95" customHeight="1" spans="1:4">
      <c r="A388" s="204" t="s">
        <v>139</v>
      </c>
      <c r="B388" s="205">
        <v>0</v>
      </c>
      <c r="C388" s="205">
        <v>0</v>
      </c>
      <c r="D388" s="63" t="str">
        <f t="shared" si="5"/>
        <v/>
      </c>
    </row>
    <row r="389" ht="18.95" customHeight="1" spans="1:4">
      <c r="A389" s="204" t="s">
        <v>142</v>
      </c>
      <c r="B389" s="205">
        <v>0</v>
      </c>
      <c r="C389" s="205">
        <v>0</v>
      </c>
      <c r="D389" s="63" t="str">
        <f t="shared" si="5"/>
        <v/>
      </c>
    </row>
    <row r="390" ht="18.95" customHeight="1" spans="1:4">
      <c r="A390" s="204" t="s">
        <v>145</v>
      </c>
      <c r="B390" s="205">
        <v>0</v>
      </c>
      <c r="C390" s="205">
        <v>0</v>
      </c>
      <c r="D390" s="63" t="str">
        <f t="shared" si="5"/>
        <v/>
      </c>
    </row>
    <row r="391" ht="18.95" customHeight="1" spans="1:4">
      <c r="A391" s="204" t="s">
        <v>594</v>
      </c>
      <c r="B391" s="205">
        <v>0</v>
      </c>
      <c r="C391" s="205">
        <v>0</v>
      </c>
      <c r="D391" s="63" t="str">
        <f t="shared" si="5"/>
        <v/>
      </c>
    </row>
    <row r="392" ht="18.95" customHeight="1" spans="1:4">
      <c r="A392" s="204" t="s">
        <v>596</v>
      </c>
      <c r="B392" s="205">
        <v>0</v>
      </c>
      <c r="C392" s="205">
        <v>0</v>
      </c>
      <c r="D392" s="63" t="str">
        <f t="shared" si="5"/>
        <v/>
      </c>
    </row>
    <row r="393" ht="18.95" customHeight="1" spans="1:4">
      <c r="A393" s="206" t="s">
        <v>598</v>
      </c>
      <c r="B393" s="205">
        <v>0</v>
      </c>
      <c r="C393" s="205">
        <v>0</v>
      </c>
      <c r="D393" s="63" t="str">
        <f t="shared" si="5"/>
        <v/>
      </c>
    </row>
    <row r="394" ht="18.95" customHeight="1" spans="1:4">
      <c r="A394" s="206" t="s">
        <v>235</v>
      </c>
      <c r="B394" s="205"/>
      <c r="C394" s="205"/>
      <c r="D394" s="63"/>
    </row>
    <row r="395" ht="18.95" customHeight="1" spans="1:4">
      <c r="A395" s="204" t="s">
        <v>166</v>
      </c>
      <c r="B395" s="205">
        <v>0</v>
      </c>
      <c r="C395" s="205">
        <v>0</v>
      </c>
      <c r="D395" s="63" t="str">
        <f t="shared" si="5"/>
        <v/>
      </c>
    </row>
    <row r="396" ht="18.95" customHeight="1" spans="1:4">
      <c r="A396" s="204" t="s">
        <v>600</v>
      </c>
      <c r="B396" s="205">
        <v>0</v>
      </c>
      <c r="C396" s="205">
        <v>0</v>
      </c>
      <c r="D396" s="63" t="str">
        <f t="shared" si="5"/>
        <v/>
      </c>
    </row>
    <row r="397" ht="18.95" customHeight="1" spans="1:4">
      <c r="A397" s="204" t="s">
        <v>602</v>
      </c>
      <c r="B397" s="205">
        <f>SUM(B398:B406)</f>
        <v>0</v>
      </c>
      <c r="C397" s="205">
        <f>SUM(C398:C406)</f>
        <v>0</v>
      </c>
      <c r="D397" s="63" t="str">
        <f t="shared" si="5"/>
        <v/>
      </c>
    </row>
    <row r="398" ht="18.95" customHeight="1" spans="1:4">
      <c r="A398" s="204" t="s">
        <v>139</v>
      </c>
      <c r="B398" s="205">
        <v>0</v>
      </c>
      <c r="C398" s="205">
        <v>0</v>
      </c>
      <c r="D398" s="63" t="str">
        <f t="shared" si="5"/>
        <v/>
      </c>
    </row>
    <row r="399" ht="18.95" customHeight="1" spans="1:4">
      <c r="A399" s="204" t="s">
        <v>142</v>
      </c>
      <c r="B399" s="205">
        <v>0</v>
      </c>
      <c r="C399" s="205">
        <v>0</v>
      </c>
      <c r="D399" s="63" t="str">
        <f t="shared" si="5"/>
        <v/>
      </c>
    </row>
    <row r="400" ht="18.95" customHeight="1" spans="1:4">
      <c r="A400" s="204" t="s">
        <v>145</v>
      </c>
      <c r="B400" s="205">
        <v>0</v>
      </c>
      <c r="C400" s="205">
        <v>0</v>
      </c>
      <c r="D400" s="63" t="str">
        <f t="shared" si="5"/>
        <v/>
      </c>
    </row>
    <row r="401" ht="18.95" customHeight="1" spans="1:4">
      <c r="A401" s="204" t="s">
        <v>604</v>
      </c>
      <c r="B401" s="205">
        <v>0</v>
      </c>
      <c r="C401" s="205">
        <v>0</v>
      </c>
      <c r="D401" s="63" t="str">
        <f t="shared" si="5"/>
        <v/>
      </c>
    </row>
    <row r="402" ht="18.95" customHeight="1" spans="1:4">
      <c r="A402" s="204" t="s">
        <v>606</v>
      </c>
      <c r="B402" s="205">
        <v>0</v>
      </c>
      <c r="C402" s="205">
        <v>0</v>
      </c>
      <c r="D402" s="63" t="str">
        <f t="shared" si="5"/>
        <v/>
      </c>
    </row>
    <row r="403" ht="18.95" customHeight="1" spans="1:4">
      <c r="A403" s="206" t="s">
        <v>608</v>
      </c>
      <c r="B403" s="205">
        <v>0</v>
      </c>
      <c r="C403" s="205">
        <v>0</v>
      </c>
      <c r="D403" s="63" t="str">
        <f t="shared" si="5"/>
        <v/>
      </c>
    </row>
    <row r="404" ht="18.95" customHeight="1" spans="1:4">
      <c r="A404" s="206" t="s">
        <v>235</v>
      </c>
      <c r="B404" s="205"/>
      <c r="C404" s="205"/>
      <c r="D404" s="63"/>
    </row>
    <row r="405" ht="18.95" customHeight="1" spans="1:4">
      <c r="A405" s="204" t="s">
        <v>166</v>
      </c>
      <c r="B405" s="205">
        <v>0</v>
      </c>
      <c r="C405" s="205">
        <v>0</v>
      </c>
      <c r="D405" s="63" t="str">
        <f t="shared" si="5"/>
        <v/>
      </c>
    </row>
    <row r="406" ht="18.95" customHeight="1" spans="1:4">
      <c r="A406" s="204" t="s">
        <v>610</v>
      </c>
      <c r="B406" s="205">
        <v>0</v>
      </c>
      <c r="C406" s="205">
        <v>0</v>
      </c>
      <c r="D406" s="63" t="str">
        <f t="shared" si="5"/>
        <v/>
      </c>
    </row>
    <row r="407" ht="18.95" customHeight="1" spans="1:4">
      <c r="A407" s="204" t="s">
        <v>612</v>
      </c>
      <c r="B407" s="205">
        <f>SUM(B408:B414)</f>
        <v>0</v>
      </c>
      <c r="C407" s="205">
        <f>SUM(C408:C414)</f>
        <v>0</v>
      </c>
      <c r="D407" s="63" t="str">
        <f t="shared" si="5"/>
        <v/>
      </c>
    </row>
    <row r="408" ht="18.95" customHeight="1" spans="1:4">
      <c r="A408" s="204" t="s">
        <v>139</v>
      </c>
      <c r="B408" s="205">
        <v>0</v>
      </c>
      <c r="C408" s="205">
        <v>0</v>
      </c>
      <c r="D408" s="63" t="str">
        <f t="shared" si="5"/>
        <v/>
      </c>
    </row>
    <row r="409" ht="18.95" customHeight="1" spans="1:4">
      <c r="A409" s="204" t="s">
        <v>142</v>
      </c>
      <c r="B409" s="205">
        <v>0</v>
      </c>
      <c r="C409" s="205">
        <v>0</v>
      </c>
      <c r="D409" s="63" t="str">
        <f t="shared" si="5"/>
        <v/>
      </c>
    </row>
    <row r="410" ht="18.95" customHeight="1" spans="1:4">
      <c r="A410" s="204" t="s">
        <v>145</v>
      </c>
      <c r="B410" s="205">
        <v>0</v>
      </c>
      <c r="C410" s="205">
        <v>0</v>
      </c>
      <c r="D410" s="63" t="str">
        <f t="shared" si="5"/>
        <v/>
      </c>
    </row>
    <row r="411" ht="18.95" customHeight="1" spans="1:4">
      <c r="A411" s="204" t="s">
        <v>614</v>
      </c>
      <c r="B411" s="205">
        <v>0</v>
      </c>
      <c r="C411" s="205">
        <v>0</v>
      </c>
      <c r="D411" s="63" t="str">
        <f t="shared" si="5"/>
        <v/>
      </c>
    </row>
    <row r="412" ht="18.95" customHeight="1" spans="1:4">
      <c r="A412" s="204" t="s">
        <v>616</v>
      </c>
      <c r="B412" s="205">
        <v>0</v>
      </c>
      <c r="C412" s="205">
        <v>0</v>
      </c>
      <c r="D412" s="63" t="str">
        <f t="shared" si="5"/>
        <v/>
      </c>
    </row>
    <row r="413" ht="18.95" customHeight="1" spans="1:4">
      <c r="A413" s="204" t="s">
        <v>166</v>
      </c>
      <c r="B413" s="205">
        <v>0</v>
      </c>
      <c r="C413" s="205">
        <v>0</v>
      </c>
      <c r="D413" s="63" t="str">
        <f t="shared" si="5"/>
        <v/>
      </c>
    </row>
    <row r="414" ht="18.95" customHeight="1" spans="1:4">
      <c r="A414" s="204" t="s">
        <v>618</v>
      </c>
      <c r="B414" s="205">
        <v>0</v>
      </c>
      <c r="C414" s="205">
        <v>0</v>
      </c>
      <c r="D414" s="63" t="str">
        <f t="shared" si="5"/>
        <v/>
      </c>
    </row>
    <row r="415" ht="18.95" customHeight="1" spans="1:4">
      <c r="A415" s="204" t="s">
        <v>620</v>
      </c>
      <c r="B415" s="205">
        <f>SUM(B416:B423)</f>
        <v>0</v>
      </c>
      <c r="C415" s="205">
        <f>SUM(C416:C423)</f>
        <v>0</v>
      </c>
      <c r="D415" s="63" t="str">
        <f t="shared" si="5"/>
        <v/>
      </c>
    </row>
    <row r="416" ht="18.95" customHeight="1" spans="1:4">
      <c r="A416" s="204" t="s">
        <v>139</v>
      </c>
      <c r="B416" s="205">
        <v>0</v>
      </c>
      <c r="C416" s="205">
        <v>0</v>
      </c>
      <c r="D416" s="63" t="str">
        <f t="shared" si="5"/>
        <v/>
      </c>
    </row>
    <row r="417" ht="18.95" customHeight="1" spans="1:4">
      <c r="A417" s="204" t="s">
        <v>142</v>
      </c>
      <c r="B417" s="205">
        <v>0</v>
      </c>
      <c r="C417" s="205">
        <v>0</v>
      </c>
      <c r="D417" s="63" t="str">
        <f t="shared" si="5"/>
        <v/>
      </c>
    </row>
    <row r="418" ht="18.95" customHeight="1" spans="1:4">
      <c r="A418" s="204" t="s">
        <v>622</v>
      </c>
      <c r="B418" s="205">
        <v>0</v>
      </c>
      <c r="C418" s="205">
        <v>0</v>
      </c>
      <c r="D418" s="63" t="str">
        <f t="shared" si="5"/>
        <v/>
      </c>
    </row>
    <row r="419" ht="18.95" customHeight="1" spans="1:4">
      <c r="A419" s="204" t="s">
        <v>624</v>
      </c>
      <c r="B419" s="205">
        <v>0</v>
      </c>
      <c r="C419" s="205">
        <v>0</v>
      </c>
      <c r="D419" s="63" t="str">
        <f t="shared" si="5"/>
        <v/>
      </c>
    </row>
    <row r="420" ht="18.95" customHeight="1" spans="1:4">
      <c r="A420" s="204" t="s">
        <v>626</v>
      </c>
      <c r="B420" s="205">
        <v>0</v>
      </c>
      <c r="C420" s="205">
        <v>0</v>
      </c>
      <c r="D420" s="63" t="str">
        <f t="shared" si="5"/>
        <v/>
      </c>
    </row>
    <row r="421" ht="18.95" customHeight="1" spans="1:4">
      <c r="A421" s="206" t="s">
        <v>235</v>
      </c>
      <c r="B421" s="205">
        <v>0</v>
      </c>
      <c r="C421" s="205">
        <v>0</v>
      </c>
      <c r="D421" s="63" t="str">
        <f t="shared" si="5"/>
        <v/>
      </c>
    </row>
    <row r="422" ht="18.95" customHeight="1" spans="1:4">
      <c r="A422" s="206" t="s">
        <v>2567</v>
      </c>
      <c r="B422" s="205"/>
      <c r="C422" s="205"/>
      <c r="D422" s="63" t="str">
        <f t="shared" si="5"/>
        <v/>
      </c>
    </row>
    <row r="423" ht="18.95" customHeight="1" spans="1:4">
      <c r="A423" s="204" t="s">
        <v>628</v>
      </c>
      <c r="B423" s="205">
        <v>0</v>
      </c>
      <c r="C423" s="205">
        <v>0</v>
      </c>
      <c r="D423" s="63" t="str">
        <f t="shared" si="5"/>
        <v/>
      </c>
    </row>
    <row r="424" ht="18.95" customHeight="1" spans="1:4">
      <c r="A424" s="204" t="s">
        <v>630</v>
      </c>
      <c r="B424" s="205">
        <f>SUM(B425:B426)</f>
        <v>0</v>
      </c>
      <c r="C424" s="205">
        <f>SUM(C425:C426)</f>
        <v>0</v>
      </c>
      <c r="D424" s="63" t="str">
        <f t="shared" si="5"/>
        <v/>
      </c>
    </row>
    <row r="425" ht="18.95" customHeight="1" spans="1:4">
      <c r="A425" s="206" t="s">
        <v>632</v>
      </c>
      <c r="B425" s="205"/>
      <c r="C425" s="205"/>
      <c r="D425" s="63" t="str">
        <f t="shared" si="5"/>
        <v/>
      </c>
    </row>
    <row r="426" ht="18.95" customHeight="1" spans="1:4">
      <c r="A426" s="206" t="s">
        <v>634</v>
      </c>
      <c r="B426" s="205"/>
      <c r="C426" s="205"/>
      <c r="D426" s="63" t="str">
        <f t="shared" si="5"/>
        <v/>
      </c>
    </row>
    <row r="427" s="156" customFormat="1" ht="18.95" customHeight="1" spans="1:4">
      <c r="A427" s="202" t="s">
        <v>637</v>
      </c>
      <c r="B427" s="203" t="e">
        <f>SUMIFS(B$428:B$480,#REF!,"&lt;&gt;")</f>
        <v>#REF!</v>
      </c>
      <c r="C427" s="203" t="e">
        <f>SUMIFS(C$428:C$480,#REF!,"&lt;&gt;")</f>
        <v>#REF!</v>
      </c>
      <c r="D427" s="140" t="e">
        <f t="shared" si="5"/>
        <v>#REF!</v>
      </c>
    </row>
    <row r="428" ht="18.95" customHeight="1" spans="1:4">
      <c r="A428" s="204" t="s">
        <v>639</v>
      </c>
      <c r="B428" s="205">
        <f>SUM(B429:B432)</f>
        <v>1999</v>
      </c>
      <c r="C428" s="205">
        <f>SUM(C429:C432)</f>
        <v>2070</v>
      </c>
      <c r="D428" s="63">
        <f t="shared" si="5"/>
        <v>0.036</v>
      </c>
    </row>
    <row r="429" ht="18.95" customHeight="1" spans="1:4">
      <c r="A429" s="204" t="s">
        <v>139</v>
      </c>
      <c r="B429" s="205">
        <v>1324</v>
      </c>
      <c r="C429" s="205">
        <v>1350</v>
      </c>
      <c r="D429" s="63">
        <f t="shared" si="5"/>
        <v>0.02</v>
      </c>
    </row>
    <row r="430" ht="18.95" customHeight="1" spans="1:4">
      <c r="A430" s="204" t="s">
        <v>142</v>
      </c>
      <c r="B430" s="205">
        <v>675</v>
      </c>
      <c r="C430" s="205">
        <v>720</v>
      </c>
      <c r="D430" s="63">
        <f t="shared" si="5"/>
        <v>0.067</v>
      </c>
    </row>
    <row r="431" ht="18.95" customHeight="1" spans="1:4">
      <c r="A431" s="204" t="s">
        <v>145</v>
      </c>
      <c r="B431" s="205">
        <v>0</v>
      </c>
      <c r="C431" s="205"/>
      <c r="D431" s="63" t="str">
        <f t="shared" si="5"/>
        <v/>
      </c>
    </row>
    <row r="432" ht="18.95" customHeight="1" spans="1:4">
      <c r="A432" s="204" t="s">
        <v>641</v>
      </c>
      <c r="B432" s="205">
        <v>0</v>
      </c>
      <c r="C432" s="205"/>
      <c r="D432" s="63" t="str">
        <f t="shared" si="5"/>
        <v/>
      </c>
    </row>
    <row r="433" ht="18.95" customHeight="1" spans="1:4">
      <c r="A433" s="204" t="s">
        <v>643</v>
      </c>
      <c r="B433" s="205">
        <f>SUM(B434:B441)</f>
        <v>13749</v>
      </c>
      <c r="C433" s="205">
        <f>SUM(C434:C441)</f>
        <v>14820</v>
      </c>
      <c r="D433" s="63">
        <f t="shared" si="5"/>
        <v>0.078</v>
      </c>
    </row>
    <row r="434" ht="18.95" customHeight="1" spans="1:4">
      <c r="A434" s="204" t="s">
        <v>645</v>
      </c>
      <c r="B434" s="205">
        <v>1539</v>
      </c>
      <c r="C434" s="205">
        <v>1670</v>
      </c>
      <c r="D434" s="63">
        <f t="shared" si="5"/>
        <v>0.085</v>
      </c>
    </row>
    <row r="435" ht="18.95" customHeight="1" spans="1:4">
      <c r="A435" s="204" t="s">
        <v>647</v>
      </c>
      <c r="B435" s="205">
        <v>1745</v>
      </c>
      <c r="C435" s="205">
        <v>1900</v>
      </c>
      <c r="D435" s="63">
        <f t="shared" si="5"/>
        <v>0.089</v>
      </c>
    </row>
    <row r="436" ht="18.95" customHeight="1" spans="1:4">
      <c r="A436" s="204" t="s">
        <v>649</v>
      </c>
      <c r="B436" s="205">
        <v>1805</v>
      </c>
      <c r="C436" s="205">
        <v>1950</v>
      </c>
      <c r="D436" s="63">
        <f t="shared" si="5"/>
        <v>0.08</v>
      </c>
    </row>
    <row r="437" ht="18.95" customHeight="1" spans="1:4">
      <c r="A437" s="204" t="s">
        <v>651</v>
      </c>
      <c r="B437" s="205">
        <v>8549</v>
      </c>
      <c r="C437" s="205">
        <v>9300</v>
      </c>
      <c r="D437" s="63">
        <f t="shared" ref="D437:D500" si="6">IF(OR(VALUE(C437)=0,ISERROR(C437/B437-1)),"",ROUND(C437/B437-1,3))</f>
        <v>0.088</v>
      </c>
    </row>
    <row r="438" ht="18.95" customHeight="1" spans="1:4">
      <c r="A438" s="204" t="s">
        <v>653</v>
      </c>
      <c r="B438" s="205">
        <v>111</v>
      </c>
      <c r="C438" s="205"/>
      <c r="D438" s="63" t="str">
        <f t="shared" si="6"/>
        <v/>
      </c>
    </row>
    <row r="439" ht="18.95" customHeight="1" spans="1:4">
      <c r="A439" s="204" t="s">
        <v>655</v>
      </c>
      <c r="B439" s="205">
        <v>0</v>
      </c>
      <c r="C439" s="205">
        <v>0</v>
      </c>
      <c r="D439" s="63" t="str">
        <f t="shared" si="6"/>
        <v/>
      </c>
    </row>
    <row r="440" ht="18.95" customHeight="1" spans="1:4">
      <c r="A440" s="204" t="s">
        <v>657</v>
      </c>
      <c r="B440" s="205">
        <v>0</v>
      </c>
      <c r="C440" s="205">
        <v>0</v>
      </c>
      <c r="D440" s="63" t="str">
        <f t="shared" si="6"/>
        <v/>
      </c>
    </row>
    <row r="441" ht="18.95" customHeight="1" spans="1:4">
      <c r="A441" s="204" t="s">
        <v>659</v>
      </c>
      <c r="B441" s="205">
        <v>0</v>
      </c>
      <c r="C441" s="205"/>
      <c r="D441" s="63" t="str">
        <f t="shared" si="6"/>
        <v/>
      </c>
    </row>
    <row r="442" ht="18.95" customHeight="1" spans="1:4">
      <c r="A442" s="204" t="s">
        <v>661</v>
      </c>
      <c r="B442" s="205">
        <f>SUM(B443:B448)</f>
        <v>29646</v>
      </c>
      <c r="C442" s="205">
        <f>SUM(C443:C448)</f>
        <v>32000</v>
      </c>
      <c r="D442" s="63">
        <f t="shared" si="6"/>
        <v>0.079</v>
      </c>
    </row>
    <row r="443" ht="18.95" customHeight="1" spans="1:4">
      <c r="A443" s="204" t="s">
        <v>663</v>
      </c>
      <c r="B443" s="205">
        <v>0</v>
      </c>
      <c r="C443" s="205">
        <v>0</v>
      </c>
      <c r="D443" s="63" t="str">
        <f t="shared" si="6"/>
        <v/>
      </c>
    </row>
    <row r="444" ht="18.95" customHeight="1" spans="1:4">
      <c r="A444" s="204" t="s">
        <v>665</v>
      </c>
      <c r="B444" s="205">
        <v>7795</v>
      </c>
      <c r="C444" s="205">
        <v>8500</v>
      </c>
      <c r="D444" s="63">
        <f t="shared" si="6"/>
        <v>0.09</v>
      </c>
    </row>
    <row r="445" ht="18.95" customHeight="1" spans="1:4">
      <c r="A445" s="204" t="s">
        <v>667</v>
      </c>
      <c r="B445" s="205">
        <v>6707</v>
      </c>
      <c r="C445" s="205">
        <v>7300</v>
      </c>
      <c r="D445" s="63">
        <f t="shared" si="6"/>
        <v>0.088</v>
      </c>
    </row>
    <row r="446" ht="18.95" customHeight="1" spans="1:4">
      <c r="A446" s="204" t="s">
        <v>669</v>
      </c>
      <c r="B446" s="205">
        <v>0</v>
      </c>
      <c r="C446" s="205"/>
      <c r="D446" s="63" t="str">
        <f t="shared" si="6"/>
        <v/>
      </c>
    </row>
    <row r="447" ht="18.95" customHeight="1" spans="1:4">
      <c r="A447" s="204" t="s">
        <v>671</v>
      </c>
      <c r="B447" s="205">
        <v>15144</v>
      </c>
      <c r="C447" s="205">
        <v>16200</v>
      </c>
      <c r="D447" s="63">
        <f t="shared" si="6"/>
        <v>0.07</v>
      </c>
    </row>
    <row r="448" ht="18.95" customHeight="1" spans="1:4">
      <c r="A448" s="204" t="s">
        <v>673</v>
      </c>
      <c r="B448" s="205">
        <v>0</v>
      </c>
      <c r="C448" s="205"/>
      <c r="D448" s="63" t="str">
        <f t="shared" si="6"/>
        <v/>
      </c>
    </row>
    <row r="449" ht="18.95" customHeight="1" spans="1:4">
      <c r="A449" s="204" t="s">
        <v>675</v>
      </c>
      <c r="B449" s="205">
        <f>SUM(B450:B454)</f>
        <v>0</v>
      </c>
      <c r="C449" s="205">
        <f>SUM(C450:C454)</f>
        <v>0</v>
      </c>
      <c r="D449" s="63" t="str">
        <f t="shared" si="6"/>
        <v/>
      </c>
    </row>
    <row r="450" ht="18.95" customHeight="1" spans="1:4">
      <c r="A450" s="204" t="s">
        <v>677</v>
      </c>
      <c r="B450" s="205">
        <v>0</v>
      </c>
      <c r="C450" s="205">
        <v>0</v>
      </c>
      <c r="D450" s="63" t="str">
        <f t="shared" si="6"/>
        <v/>
      </c>
    </row>
    <row r="451" ht="18.95" customHeight="1" spans="1:4">
      <c r="A451" s="204" t="s">
        <v>679</v>
      </c>
      <c r="B451" s="205">
        <v>0</v>
      </c>
      <c r="C451" s="205">
        <v>0</v>
      </c>
      <c r="D451" s="63" t="str">
        <f t="shared" si="6"/>
        <v/>
      </c>
    </row>
    <row r="452" ht="18.95" customHeight="1" spans="1:4">
      <c r="A452" s="204" t="s">
        <v>681</v>
      </c>
      <c r="B452" s="205">
        <v>0</v>
      </c>
      <c r="C452" s="205">
        <v>0</v>
      </c>
      <c r="D452" s="63" t="str">
        <f t="shared" si="6"/>
        <v/>
      </c>
    </row>
    <row r="453" ht="18.95" customHeight="1" spans="1:4">
      <c r="A453" s="204" t="s">
        <v>683</v>
      </c>
      <c r="B453" s="205">
        <v>0</v>
      </c>
      <c r="C453" s="205">
        <v>0</v>
      </c>
      <c r="D453" s="63" t="str">
        <f t="shared" si="6"/>
        <v/>
      </c>
    </row>
    <row r="454" ht="18.95" customHeight="1" spans="1:4">
      <c r="A454" s="204" t="s">
        <v>685</v>
      </c>
      <c r="B454" s="205">
        <v>0</v>
      </c>
      <c r="C454" s="205">
        <v>0</v>
      </c>
      <c r="D454" s="63" t="str">
        <f t="shared" si="6"/>
        <v/>
      </c>
    </row>
    <row r="455" ht="18.95" customHeight="1" spans="1:4">
      <c r="A455" s="204" t="s">
        <v>687</v>
      </c>
      <c r="B455" s="205">
        <v>0</v>
      </c>
      <c r="C455" s="205">
        <v>0</v>
      </c>
      <c r="D455" s="63" t="str">
        <f t="shared" si="6"/>
        <v/>
      </c>
    </row>
    <row r="456" ht="18.95" customHeight="1" spans="1:4">
      <c r="A456" s="204" t="s">
        <v>689</v>
      </c>
      <c r="B456" s="205">
        <v>0</v>
      </c>
      <c r="C456" s="205">
        <v>0</v>
      </c>
      <c r="D456" s="63" t="str">
        <f t="shared" si="6"/>
        <v/>
      </c>
    </row>
    <row r="457" ht="18.95" customHeight="1" spans="1:4">
      <c r="A457" s="204" t="s">
        <v>691</v>
      </c>
      <c r="B457" s="205">
        <v>0</v>
      </c>
      <c r="C457" s="205">
        <v>0</v>
      </c>
      <c r="D457" s="63" t="str">
        <f t="shared" si="6"/>
        <v/>
      </c>
    </row>
    <row r="458" ht="18.95" customHeight="1" spans="1:4">
      <c r="A458" s="204" t="s">
        <v>693</v>
      </c>
      <c r="B458" s="205">
        <v>0</v>
      </c>
      <c r="C458" s="205">
        <v>0</v>
      </c>
      <c r="D458" s="63" t="str">
        <f t="shared" si="6"/>
        <v/>
      </c>
    </row>
    <row r="459" ht="18.95" customHeight="1" spans="1:4">
      <c r="A459" s="204" t="s">
        <v>695</v>
      </c>
      <c r="B459" s="205">
        <v>0</v>
      </c>
      <c r="C459" s="205">
        <v>0</v>
      </c>
      <c r="D459" s="63" t="str">
        <f t="shared" si="6"/>
        <v/>
      </c>
    </row>
    <row r="460" ht="18.95" customHeight="1" spans="1:4">
      <c r="A460" s="204" t="s">
        <v>697</v>
      </c>
      <c r="B460" s="205">
        <v>0</v>
      </c>
      <c r="C460" s="205">
        <v>0</v>
      </c>
      <c r="D460" s="63" t="str">
        <f t="shared" si="6"/>
        <v/>
      </c>
    </row>
    <row r="461" ht="18.95" customHeight="1" spans="1:4">
      <c r="A461" s="204" t="s">
        <v>699</v>
      </c>
      <c r="B461" s="205">
        <v>0</v>
      </c>
      <c r="C461" s="205">
        <v>0</v>
      </c>
      <c r="D461" s="63" t="str">
        <f t="shared" si="6"/>
        <v/>
      </c>
    </row>
    <row r="462" ht="18.95" customHeight="1" spans="1:4">
      <c r="A462" s="204" t="s">
        <v>701</v>
      </c>
      <c r="B462" s="205">
        <v>0</v>
      </c>
      <c r="C462" s="205">
        <v>0</v>
      </c>
      <c r="D462" s="63" t="str">
        <f t="shared" si="6"/>
        <v/>
      </c>
    </row>
    <row r="463" ht="18.95" customHeight="1" spans="1:4">
      <c r="A463" s="204" t="s">
        <v>703</v>
      </c>
      <c r="B463" s="205">
        <f>SUM(B464:B466)</f>
        <v>1505</v>
      </c>
      <c r="C463" s="205">
        <f>SUM(C464:C466)</f>
        <v>1630</v>
      </c>
      <c r="D463" s="63">
        <f t="shared" si="6"/>
        <v>0.083</v>
      </c>
    </row>
    <row r="464" ht="18.95" customHeight="1" spans="1:4">
      <c r="A464" s="204" t="s">
        <v>705</v>
      </c>
      <c r="B464" s="205">
        <v>1505</v>
      </c>
      <c r="C464" s="205">
        <v>1630</v>
      </c>
      <c r="D464" s="63">
        <f t="shared" si="6"/>
        <v>0.083</v>
      </c>
    </row>
    <row r="465" ht="18.95" customHeight="1" spans="1:4">
      <c r="A465" s="204" t="s">
        <v>707</v>
      </c>
      <c r="B465" s="205">
        <v>0</v>
      </c>
      <c r="C465" s="205">
        <v>0</v>
      </c>
      <c r="D465" s="63" t="str">
        <f t="shared" si="6"/>
        <v/>
      </c>
    </row>
    <row r="466" ht="18.95" customHeight="1" spans="1:4">
      <c r="A466" s="204" t="s">
        <v>709</v>
      </c>
      <c r="B466" s="205"/>
      <c r="C466" s="205"/>
      <c r="D466" s="63" t="str">
        <f t="shared" si="6"/>
        <v/>
      </c>
    </row>
    <row r="467" ht="18.95" customHeight="1" spans="1:4">
      <c r="A467" s="204" t="s">
        <v>711</v>
      </c>
      <c r="B467" s="205">
        <f>SUM(B468:B472)</f>
        <v>1249</v>
      </c>
      <c r="C467" s="205">
        <f>SUM(C468:C472)</f>
        <v>1360</v>
      </c>
      <c r="D467" s="63">
        <f t="shared" si="6"/>
        <v>0.089</v>
      </c>
    </row>
    <row r="468" ht="18.95" customHeight="1" spans="1:4">
      <c r="A468" s="204" t="s">
        <v>713</v>
      </c>
      <c r="B468" s="205">
        <v>126</v>
      </c>
      <c r="C468" s="205">
        <v>150</v>
      </c>
      <c r="D468" s="63">
        <f t="shared" si="6"/>
        <v>0.19</v>
      </c>
    </row>
    <row r="469" ht="18.95" customHeight="1" spans="1:4">
      <c r="A469" s="204" t="s">
        <v>715</v>
      </c>
      <c r="B469" s="205">
        <v>1018</v>
      </c>
      <c r="C469" s="205">
        <v>1100</v>
      </c>
      <c r="D469" s="63">
        <f t="shared" si="6"/>
        <v>0.081</v>
      </c>
    </row>
    <row r="470" ht="18.95" customHeight="1" spans="1:4">
      <c r="A470" s="204" t="s">
        <v>717</v>
      </c>
      <c r="B470" s="205">
        <v>105</v>
      </c>
      <c r="C470" s="205">
        <v>110</v>
      </c>
      <c r="D470" s="63">
        <f t="shared" si="6"/>
        <v>0.048</v>
      </c>
    </row>
    <row r="471" ht="18.95" customHeight="1" spans="1:4">
      <c r="A471" s="204" t="s">
        <v>719</v>
      </c>
      <c r="B471" s="205">
        <v>0</v>
      </c>
      <c r="C471" s="205">
        <v>0</v>
      </c>
      <c r="D471" s="63" t="str">
        <f t="shared" si="6"/>
        <v/>
      </c>
    </row>
    <row r="472" ht="18.95" customHeight="1" spans="1:4">
      <c r="A472" s="204" t="s">
        <v>721</v>
      </c>
      <c r="B472" s="205">
        <v>0</v>
      </c>
      <c r="C472" s="205">
        <v>0</v>
      </c>
      <c r="D472" s="63" t="str">
        <f t="shared" si="6"/>
        <v/>
      </c>
    </row>
    <row r="473" ht="18.95" customHeight="1" spans="1:4">
      <c r="A473" s="204" t="s">
        <v>723</v>
      </c>
      <c r="B473" s="205">
        <f>SUM(B474:B479)</f>
        <v>219</v>
      </c>
      <c r="C473" s="205">
        <f>SUM(C474:C479)</f>
        <v>300</v>
      </c>
      <c r="D473" s="63">
        <f t="shared" si="6"/>
        <v>0.37</v>
      </c>
    </row>
    <row r="474" ht="18.95" customHeight="1" spans="1:4">
      <c r="A474" s="204" t="s">
        <v>725</v>
      </c>
      <c r="B474" s="205">
        <v>0</v>
      </c>
      <c r="C474" s="205"/>
      <c r="D474" s="63" t="str">
        <f t="shared" si="6"/>
        <v/>
      </c>
    </row>
    <row r="475" ht="18.95" customHeight="1" spans="1:4">
      <c r="A475" s="204" t="s">
        <v>727</v>
      </c>
      <c r="B475" s="205">
        <v>0</v>
      </c>
      <c r="C475" s="205"/>
      <c r="D475" s="63" t="str">
        <f t="shared" si="6"/>
        <v/>
      </c>
    </row>
    <row r="476" ht="18.95" customHeight="1" spans="1:4">
      <c r="A476" s="204" t="s">
        <v>729</v>
      </c>
      <c r="B476" s="205">
        <v>0</v>
      </c>
      <c r="C476" s="205"/>
      <c r="D476" s="63" t="str">
        <f t="shared" si="6"/>
        <v/>
      </c>
    </row>
    <row r="477" ht="18.95" customHeight="1" spans="1:4">
      <c r="A477" s="204" t="s">
        <v>731</v>
      </c>
      <c r="B477" s="205">
        <v>219</v>
      </c>
      <c r="C477" s="205">
        <v>300</v>
      </c>
      <c r="D477" s="63">
        <f t="shared" si="6"/>
        <v>0.37</v>
      </c>
    </row>
    <row r="478" ht="18.95" customHeight="1" spans="1:4">
      <c r="A478" s="204" t="s">
        <v>733</v>
      </c>
      <c r="B478" s="205">
        <v>0</v>
      </c>
      <c r="C478" s="205"/>
      <c r="D478" s="63" t="str">
        <f t="shared" si="6"/>
        <v/>
      </c>
    </row>
    <row r="479" ht="18.95" customHeight="1" spans="1:4">
      <c r="A479" s="204" t="s">
        <v>735</v>
      </c>
      <c r="B479" s="205">
        <v>0</v>
      </c>
      <c r="C479" s="205"/>
      <c r="D479" s="63" t="str">
        <f t="shared" si="6"/>
        <v/>
      </c>
    </row>
    <row r="480" ht="18.95" customHeight="1" spans="1:4">
      <c r="A480" s="204" t="s">
        <v>737</v>
      </c>
      <c r="B480" s="205"/>
      <c r="C480" s="205"/>
      <c r="D480" s="63" t="str">
        <f t="shared" si="6"/>
        <v/>
      </c>
    </row>
    <row r="481" s="156" customFormat="1" ht="18.95" customHeight="1" spans="1:4">
      <c r="A481" s="202" t="s">
        <v>740</v>
      </c>
      <c r="B481" s="203" t="e">
        <f>SUMIFS(B$482:B$536,#REF!,"&lt;&gt;")</f>
        <v>#REF!</v>
      </c>
      <c r="C481" s="203" t="e">
        <f>SUMIFS(C$482:C$536,#REF!,"&lt;&gt;")</f>
        <v>#REF!</v>
      </c>
      <c r="D481" s="140" t="e">
        <f t="shared" si="6"/>
        <v>#REF!</v>
      </c>
    </row>
    <row r="482" ht="18.95" customHeight="1" spans="1:4">
      <c r="A482" s="204" t="s">
        <v>742</v>
      </c>
      <c r="B482" s="205">
        <f>SUM(B483:B486)</f>
        <v>1291</v>
      </c>
      <c r="C482" s="205">
        <f>SUM(C483:C486)</f>
        <v>1327</v>
      </c>
      <c r="D482" s="63">
        <f t="shared" si="6"/>
        <v>0.028</v>
      </c>
    </row>
    <row r="483" ht="18.95" customHeight="1" spans="1:4">
      <c r="A483" s="204" t="s">
        <v>139</v>
      </c>
      <c r="B483" s="205">
        <v>943</v>
      </c>
      <c r="C483" s="205">
        <v>957</v>
      </c>
      <c r="D483" s="63">
        <f t="shared" si="6"/>
        <v>0.015</v>
      </c>
    </row>
    <row r="484" ht="18.95" customHeight="1" spans="1:4">
      <c r="A484" s="204" t="s">
        <v>142</v>
      </c>
      <c r="B484" s="205">
        <v>348</v>
      </c>
      <c r="C484" s="205">
        <v>370</v>
      </c>
      <c r="D484" s="63">
        <f t="shared" si="6"/>
        <v>0.063</v>
      </c>
    </row>
    <row r="485" ht="18.95" customHeight="1" spans="1:4">
      <c r="A485" s="204" t="s">
        <v>145</v>
      </c>
      <c r="B485" s="205">
        <v>0</v>
      </c>
      <c r="C485" s="205">
        <v>0</v>
      </c>
      <c r="D485" s="63" t="str">
        <f t="shared" si="6"/>
        <v/>
      </c>
    </row>
    <row r="486" ht="18.95" customHeight="1" spans="1:4">
      <c r="A486" s="204" t="s">
        <v>744</v>
      </c>
      <c r="B486" s="205">
        <v>0</v>
      </c>
      <c r="C486" s="205"/>
      <c r="D486" s="63" t="str">
        <f t="shared" si="6"/>
        <v/>
      </c>
    </row>
    <row r="487" ht="18.95" customHeight="1" spans="1:4">
      <c r="A487" s="204" t="s">
        <v>746</v>
      </c>
      <c r="B487" s="205">
        <f>SUM(B488:B495)</f>
        <v>0</v>
      </c>
      <c r="C487" s="205">
        <f>SUM(C488:C495)</f>
        <v>0</v>
      </c>
      <c r="D487" s="63" t="str">
        <f t="shared" si="6"/>
        <v/>
      </c>
    </row>
    <row r="488" ht="18.95" customHeight="1" spans="1:4">
      <c r="A488" s="204" t="s">
        <v>748</v>
      </c>
      <c r="B488" s="205">
        <v>0</v>
      </c>
      <c r="C488" s="205">
        <v>0</v>
      </c>
      <c r="D488" s="63" t="str">
        <f t="shared" si="6"/>
        <v/>
      </c>
    </row>
    <row r="489" ht="18.95" customHeight="1" spans="1:4">
      <c r="A489" s="204" t="s">
        <v>750</v>
      </c>
      <c r="B489" s="205">
        <v>0</v>
      </c>
      <c r="C489" s="205">
        <v>0</v>
      </c>
      <c r="D489" s="63" t="str">
        <f t="shared" si="6"/>
        <v/>
      </c>
    </row>
    <row r="490" ht="18.95" customHeight="1" spans="1:4">
      <c r="A490" s="204" t="s">
        <v>752</v>
      </c>
      <c r="B490" s="205">
        <v>0</v>
      </c>
      <c r="C490" s="205">
        <v>0</v>
      </c>
      <c r="D490" s="63" t="str">
        <f t="shared" si="6"/>
        <v/>
      </c>
    </row>
    <row r="491" ht="18.95" customHeight="1" spans="1:4">
      <c r="A491" s="204" t="s">
        <v>754</v>
      </c>
      <c r="B491" s="205">
        <v>0</v>
      </c>
      <c r="C491" s="205">
        <v>0</v>
      </c>
      <c r="D491" s="63" t="str">
        <f t="shared" si="6"/>
        <v/>
      </c>
    </row>
    <row r="492" ht="18.95" customHeight="1" spans="1:4">
      <c r="A492" s="204" t="s">
        <v>756</v>
      </c>
      <c r="B492" s="205">
        <v>0</v>
      </c>
      <c r="C492" s="205">
        <v>0</v>
      </c>
      <c r="D492" s="63" t="str">
        <f t="shared" si="6"/>
        <v/>
      </c>
    </row>
    <row r="493" ht="18.95" customHeight="1" spans="1:4">
      <c r="A493" s="204" t="s">
        <v>758</v>
      </c>
      <c r="B493" s="205">
        <v>0</v>
      </c>
      <c r="C493" s="205">
        <v>0</v>
      </c>
      <c r="D493" s="63" t="str">
        <f t="shared" si="6"/>
        <v/>
      </c>
    </row>
    <row r="494" ht="18.95" customHeight="1" spans="1:4">
      <c r="A494" s="204" t="s">
        <v>760</v>
      </c>
      <c r="B494" s="205">
        <v>0</v>
      </c>
      <c r="C494" s="205">
        <v>0</v>
      </c>
      <c r="D494" s="63" t="str">
        <f t="shared" si="6"/>
        <v/>
      </c>
    </row>
    <row r="495" ht="18.95" customHeight="1" spans="1:4">
      <c r="A495" s="204" t="s">
        <v>762</v>
      </c>
      <c r="B495" s="205"/>
      <c r="C495" s="205"/>
      <c r="D495" s="63" t="str">
        <f t="shared" si="6"/>
        <v/>
      </c>
    </row>
    <row r="496" ht="18.95" customHeight="1" spans="1:4">
      <c r="A496" s="204" t="s">
        <v>764</v>
      </c>
      <c r="B496" s="205">
        <f>SUM(B497:B501)</f>
        <v>1889</v>
      </c>
      <c r="C496" s="205">
        <f>SUM(C497:C501)</f>
        <v>1945</v>
      </c>
      <c r="D496" s="63">
        <f t="shared" si="6"/>
        <v>0.03</v>
      </c>
    </row>
    <row r="497" ht="18.95" customHeight="1" spans="1:4">
      <c r="A497" s="204" t="s">
        <v>748</v>
      </c>
      <c r="B497" s="205">
        <v>1305</v>
      </c>
      <c r="C497" s="205">
        <v>1325</v>
      </c>
      <c r="D497" s="63">
        <f t="shared" si="6"/>
        <v>0.015</v>
      </c>
    </row>
    <row r="498" ht="18.95" customHeight="1" spans="1:4">
      <c r="A498" s="204" t="s">
        <v>766</v>
      </c>
      <c r="B498" s="205">
        <v>584</v>
      </c>
      <c r="C498" s="205">
        <v>620</v>
      </c>
      <c r="D498" s="63">
        <f t="shared" si="6"/>
        <v>0.062</v>
      </c>
    </row>
    <row r="499" ht="18.95" customHeight="1" spans="1:4">
      <c r="A499" s="204" t="s">
        <v>768</v>
      </c>
      <c r="B499" s="205">
        <v>0</v>
      </c>
      <c r="C499" s="205">
        <v>0</v>
      </c>
      <c r="D499" s="63" t="str">
        <f t="shared" si="6"/>
        <v/>
      </c>
    </row>
    <row r="500" ht="18.95" customHeight="1" spans="1:4">
      <c r="A500" s="204" t="s">
        <v>770</v>
      </c>
      <c r="B500" s="205">
        <v>0</v>
      </c>
      <c r="C500" s="205">
        <v>0</v>
      </c>
      <c r="D500" s="63" t="str">
        <f t="shared" si="6"/>
        <v/>
      </c>
    </row>
    <row r="501" ht="18.95" customHeight="1" spans="1:4">
      <c r="A501" s="204" t="s">
        <v>772</v>
      </c>
      <c r="B501" s="205">
        <v>0</v>
      </c>
      <c r="C501" s="205">
        <v>0</v>
      </c>
      <c r="D501" s="63" t="str">
        <f t="shared" ref="D501:D568" si="7">IF(OR(VALUE(C501)=0,ISERROR(C501/B501-1)),"",ROUND(C501/B501-1,3))</f>
        <v/>
      </c>
    </row>
    <row r="502" ht="18.95" customHeight="1" spans="1:4">
      <c r="A502" s="204" t="s">
        <v>774</v>
      </c>
      <c r="B502" s="205">
        <f>SUM(B503:B507)</f>
        <v>384</v>
      </c>
      <c r="C502" s="205">
        <f>SUM(C503:C507)</f>
        <v>489</v>
      </c>
      <c r="D502" s="63">
        <f t="shared" si="7"/>
        <v>0.273</v>
      </c>
    </row>
    <row r="503" ht="18.95" customHeight="1" spans="1:4">
      <c r="A503" s="204" t="s">
        <v>748</v>
      </c>
      <c r="B503" s="205">
        <v>38</v>
      </c>
      <c r="C503" s="205">
        <v>39</v>
      </c>
      <c r="D503" s="63">
        <f t="shared" si="7"/>
        <v>0.026</v>
      </c>
    </row>
    <row r="504" ht="18.95" customHeight="1" spans="1:4">
      <c r="A504" s="204" t="s">
        <v>776</v>
      </c>
      <c r="B504" s="205">
        <v>346</v>
      </c>
      <c r="C504" s="205">
        <v>450</v>
      </c>
      <c r="D504" s="63">
        <f t="shared" si="7"/>
        <v>0.301</v>
      </c>
    </row>
    <row r="505" ht="18.95" customHeight="1" spans="1:4">
      <c r="A505" s="204" t="s">
        <v>778</v>
      </c>
      <c r="B505" s="205">
        <v>0</v>
      </c>
      <c r="C505" s="205"/>
      <c r="D505" s="63" t="str">
        <f t="shared" si="7"/>
        <v/>
      </c>
    </row>
    <row r="506" ht="18.95" customHeight="1" spans="1:4">
      <c r="A506" s="204" t="s">
        <v>780</v>
      </c>
      <c r="B506" s="205">
        <v>0</v>
      </c>
      <c r="C506" s="205">
        <v>0</v>
      </c>
      <c r="D506" s="63" t="str">
        <f t="shared" si="7"/>
        <v/>
      </c>
    </row>
    <row r="507" ht="18.95" customHeight="1" spans="1:4">
      <c r="A507" s="204" t="s">
        <v>782</v>
      </c>
      <c r="B507" s="205">
        <v>0</v>
      </c>
      <c r="C507" s="205"/>
      <c r="D507" s="63" t="str">
        <f t="shared" si="7"/>
        <v/>
      </c>
    </row>
    <row r="508" ht="18.95" customHeight="1" spans="1:4">
      <c r="A508" s="204" t="s">
        <v>784</v>
      </c>
      <c r="B508" s="205">
        <f>SUM(B509:B512)</f>
        <v>100</v>
      </c>
      <c r="C508" s="205">
        <f>SUM(C509:C512)</f>
        <v>120</v>
      </c>
      <c r="D508" s="63">
        <f t="shared" si="7"/>
        <v>0.2</v>
      </c>
    </row>
    <row r="509" ht="18.95" customHeight="1" spans="1:4">
      <c r="A509" s="204" t="s">
        <v>748</v>
      </c>
      <c r="B509" s="205">
        <v>0</v>
      </c>
      <c r="C509" s="205">
        <v>0</v>
      </c>
      <c r="D509" s="63" t="str">
        <f t="shared" si="7"/>
        <v/>
      </c>
    </row>
    <row r="510" ht="18.95" customHeight="1" spans="1:4">
      <c r="A510" s="204" t="s">
        <v>786</v>
      </c>
      <c r="B510" s="205">
        <v>0</v>
      </c>
      <c r="C510" s="205"/>
      <c r="D510" s="63" t="str">
        <f t="shared" si="7"/>
        <v/>
      </c>
    </row>
    <row r="511" ht="18.95" customHeight="1" spans="1:4">
      <c r="A511" s="204" t="s">
        <v>788</v>
      </c>
      <c r="B511" s="205">
        <v>100</v>
      </c>
      <c r="C511" s="205">
        <v>120</v>
      </c>
      <c r="D511" s="63">
        <f t="shared" si="7"/>
        <v>0.2</v>
      </c>
    </row>
    <row r="512" ht="18.95" customHeight="1" spans="1:4">
      <c r="A512" s="204" t="s">
        <v>790</v>
      </c>
      <c r="B512" s="205">
        <v>0</v>
      </c>
      <c r="C512" s="205">
        <v>0</v>
      </c>
      <c r="D512" s="63" t="str">
        <f t="shared" si="7"/>
        <v/>
      </c>
    </row>
    <row r="513" ht="18.95" customHeight="1" spans="1:4">
      <c r="A513" s="204" t="s">
        <v>792</v>
      </c>
      <c r="B513" s="205">
        <f>SUM(B514:B517)</f>
        <v>586</v>
      </c>
      <c r="C513" s="205">
        <f>SUM(C514:C517)</f>
        <v>620</v>
      </c>
      <c r="D513" s="63">
        <f t="shared" si="7"/>
        <v>0.058</v>
      </c>
    </row>
    <row r="514" ht="18.95" customHeight="1" spans="1:4">
      <c r="A514" s="204" t="s">
        <v>794</v>
      </c>
      <c r="B514" s="205">
        <v>341</v>
      </c>
      <c r="C514" s="205">
        <v>360</v>
      </c>
      <c r="D514" s="63">
        <f t="shared" si="7"/>
        <v>0.056</v>
      </c>
    </row>
    <row r="515" ht="18.95" customHeight="1" spans="1:4">
      <c r="A515" s="204" t="s">
        <v>796</v>
      </c>
      <c r="B515" s="205">
        <v>245</v>
      </c>
      <c r="C515" s="205">
        <v>260</v>
      </c>
      <c r="D515" s="63">
        <f t="shared" si="7"/>
        <v>0.061</v>
      </c>
    </row>
    <row r="516" ht="18.95" customHeight="1" spans="1:4">
      <c r="A516" s="204" t="s">
        <v>798</v>
      </c>
      <c r="B516" s="205">
        <v>0</v>
      </c>
      <c r="C516" s="205">
        <v>0</v>
      </c>
      <c r="D516" s="63" t="str">
        <f t="shared" si="7"/>
        <v/>
      </c>
    </row>
    <row r="517" ht="18.95" customHeight="1" spans="1:4">
      <c r="A517" s="204" t="s">
        <v>800</v>
      </c>
      <c r="B517" s="205">
        <v>0</v>
      </c>
      <c r="C517" s="205"/>
      <c r="D517" s="63" t="str">
        <f t="shared" si="7"/>
        <v/>
      </c>
    </row>
    <row r="518" ht="18.95" customHeight="1" spans="1:4">
      <c r="A518" s="204" t="s">
        <v>802</v>
      </c>
      <c r="B518" s="205">
        <f>SUM(B519:B524)</f>
        <v>542</v>
      </c>
      <c r="C518" s="205">
        <f>SUM(C519:C524)</f>
        <v>580</v>
      </c>
      <c r="D518" s="63">
        <f t="shared" si="7"/>
        <v>0.07</v>
      </c>
    </row>
    <row r="519" ht="18.95" customHeight="1" spans="1:4">
      <c r="A519" s="204" t="s">
        <v>748</v>
      </c>
      <c r="B519" s="205">
        <v>0</v>
      </c>
      <c r="C519" s="205"/>
      <c r="D519" s="63" t="str">
        <f t="shared" si="7"/>
        <v/>
      </c>
    </row>
    <row r="520" ht="18.95" customHeight="1" spans="1:4">
      <c r="A520" s="204" t="s">
        <v>804</v>
      </c>
      <c r="B520" s="205">
        <v>422</v>
      </c>
      <c r="C520" s="205">
        <v>450</v>
      </c>
      <c r="D520" s="63">
        <f t="shared" si="7"/>
        <v>0.066</v>
      </c>
    </row>
    <row r="521" ht="18.95" customHeight="1" spans="1:4">
      <c r="A521" s="204" t="s">
        <v>806</v>
      </c>
      <c r="B521" s="205">
        <v>0</v>
      </c>
      <c r="C521" s="205">
        <v>0</v>
      </c>
      <c r="D521" s="63" t="str">
        <f t="shared" si="7"/>
        <v/>
      </c>
    </row>
    <row r="522" ht="18.95" customHeight="1" spans="1:4">
      <c r="A522" s="204" t="s">
        <v>808</v>
      </c>
      <c r="B522" s="205">
        <v>0</v>
      </c>
      <c r="C522" s="205">
        <v>0</v>
      </c>
      <c r="D522" s="63" t="str">
        <f t="shared" si="7"/>
        <v/>
      </c>
    </row>
    <row r="523" ht="18.95" customHeight="1" spans="1:4">
      <c r="A523" s="204" t="s">
        <v>810</v>
      </c>
      <c r="B523" s="205">
        <v>120</v>
      </c>
      <c r="C523" s="205">
        <v>130</v>
      </c>
      <c r="D523" s="63">
        <f t="shared" si="7"/>
        <v>0.083</v>
      </c>
    </row>
    <row r="524" ht="18.95" customHeight="1" spans="1:4">
      <c r="A524" s="204" t="s">
        <v>812</v>
      </c>
      <c r="B524" s="205">
        <v>0</v>
      </c>
      <c r="C524" s="205"/>
      <c r="D524" s="63" t="str">
        <f t="shared" si="7"/>
        <v/>
      </c>
    </row>
    <row r="525" ht="18.95" customHeight="1" spans="1:4">
      <c r="A525" s="204" t="s">
        <v>814</v>
      </c>
      <c r="B525" s="205">
        <f>SUM(B526:B528)</f>
        <v>0</v>
      </c>
      <c r="C525" s="205">
        <f>SUM(C526:C528)</f>
        <v>0</v>
      </c>
      <c r="D525" s="63" t="str">
        <f t="shared" si="7"/>
        <v/>
      </c>
    </row>
    <row r="526" ht="18.95" customHeight="1" spans="1:4">
      <c r="A526" s="204" t="s">
        <v>816</v>
      </c>
      <c r="B526" s="205">
        <v>0</v>
      </c>
      <c r="C526" s="205">
        <v>0</v>
      </c>
      <c r="D526" s="63" t="str">
        <f t="shared" si="7"/>
        <v/>
      </c>
    </row>
    <row r="527" ht="18.95" customHeight="1" spans="1:4">
      <c r="A527" s="204" t="s">
        <v>818</v>
      </c>
      <c r="B527" s="205">
        <v>0</v>
      </c>
      <c r="C527" s="205">
        <v>0</v>
      </c>
      <c r="D527" s="63" t="str">
        <f t="shared" si="7"/>
        <v/>
      </c>
    </row>
    <row r="528" ht="18.95" customHeight="1" spans="1:4">
      <c r="A528" s="204" t="s">
        <v>820</v>
      </c>
      <c r="B528" s="205">
        <v>0</v>
      </c>
      <c r="C528" s="205">
        <v>0</v>
      </c>
      <c r="D528" s="63" t="str">
        <f t="shared" si="7"/>
        <v/>
      </c>
    </row>
    <row r="529" ht="18.95" customHeight="1" spans="1:4">
      <c r="A529" s="204" t="s">
        <v>822</v>
      </c>
      <c r="B529" s="205">
        <f>SUM(B530:B531)</f>
        <v>0</v>
      </c>
      <c r="C529" s="205">
        <f>SUM(C530:C531)</f>
        <v>0</v>
      </c>
      <c r="D529" s="63" t="str">
        <f t="shared" si="7"/>
        <v/>
      </c>
    </row>
    <row r="530" ht="18.95" customHeight="1" spans="1:4">
      <c r="A530" s="206" t="s">
        <v>825</v>
      </c>
      <c r="B530" s="205">
        <v>0</v>
      </c>
      <c r="C530" s="205">
        <v>0</v>
      </c>
      <c r="D530" s="63"/>
    </row>
    <row r="531" ht="18.95" customHeight="1" spans="1:4">
      <c r="A531" s="206" t="s">
        <v>828</v>
      </c>
      <c r="B531" s="205">
        <v>0</v>
      </c>
      <c r="C531" s="205">
        <v>0</v>
      </c>
      <c r="D531" s="63"/>
    </row>
    <row r="532" ht="18.95" customHeight="1" spans="1:4">
      <c r="A532" s="204" t="s">
        <v>830</v>
      </c>
      <c r="B532" s="205">
        <f>SUM(B533:B536)</f>
        <v>0</v>
      </c>
      <c r="C532" s="205">
        <f>SUM(C533:C536)</f>
        <v>0</v>
      </c>
      <c r="D532" s="63" t="str">
        <f t="shared" si="7"/>
        <v/>
      </c>
    </row>
    <row r="533" ht="18.95" customHeight="1" spans="1:4">
      <c r="A533" s="204" t="s">
        <v>832</v>
      </c>
      <c r="B533" s="205"/>
      <c r="C533" s="205"/>
      <c r="D533" s="63" t="str">
        <f t="shared" si="7"/>
        <v/>
      </c>
    </row>
    <row r="534" ht="18.95" customHeight="1" spans="1:4">
      <c r="A534" s="204" t="s">
        <v>834</v>
      </c>
      <c r="B534" s="205">
        <v>0</v>
      </c>
      <c r="C534" s="205">
        <v>0</v>
      </c>
      <c r="D534" s="63" t="str">
        <f t="shared" si="7"/>
        <v/>
      </c>
    </row>
    <row r="535" ht="18.95" customHeight="1" spans="1:4">
      <c r="A535" s="204" t="s">
        <v>836</v>
      </c>
      <c r="B535" s="205">
        <v>0</v>
      </c>
      <c r="C535" s="205">
        <v>0</v>
      </c>
      <c r="D535" s="63" t="str">
        <f t="shared" si="7"/>
        <v/>
      </c>
    </row>
    <row r="536" ht="18.95" customHeight="1" spans="1:4">
      <c r="A536" s="204" t="s">
        <v>837</v>
      </c>
      <c r="B536" s="205"/>
      <c r="C536" s="205"/>
      <c r="D536" s="63" t="str">
        <f t="shared" si="7"/>
        <v/>
      </c>
    </row>
    <row r="537" s="156" customFormat="1" ht="18.95" customHeight="1" spans="1:4">
      <c r="A537" s="202" t="s">
        <v>2568</v>
      </c>
      <c r="B537" s="203" t="e">
        <f>SUMIFS(B$538:B$603,#REF!,"&lt;&gt;")</f>
        <v>#REF!</v>
      </c>
      <c r="C537" s="203" t="e">
        <f>SUMIFS(C$538:C$603,#REF!,"&lt;&gt;")</f>
        <v>#REF!</v>
      </c>
      <c r="D537" s="140" t="e">
        <f t="shared" si="7"/>
        <v>#REF!</v>
      </c>
    </row>
    <row r="538" ht="18.95" customHeight="1" spans="1:4">
      <c r="A538" s="206" t="s">
        <v>2569</v>
      </c>
      <c r="B538" s="205">
        <f>SUM(B539:B553)</f>
        <v>6075</v>
      </c>
      <c r="C538" s="205">
        <f>SUM(C539:C553)</f>
        <v>7200</v>
      </c>
      <c r="D538" s="63">
        <f t="shared" si="7"/>
        <v>0.185</v>
      </c>
    </row>
    <row r="539" ht="18.95" customHeight="1" spans="1:4">
      <c r="A539" s="204" t="s">
        <v>139</v>
      </c>
      <c r="B539" s="205">
        <v>962</v>
      </c>
      <c r="C539" s="205">
        <v>1320</v>
      </c>
      <c r="D539" s="63">
        <f t="shared" si="7"/>
        <v>0.372</v>
      </c>
    </row>
    <row r="540" ht="18.95" customHeight="1" spans="1:4">
      <c r="A540" s="204" t="s">
        <v>142</v>
      </c>
      <c r="B540" s="205">
        <v>147</v>
      </c>
      <c r="C540" s="205">
        <v>315</v>
      </c>
      <c r="D540" s="63">
        <f t="shared" si="7"/>
        <v>1.143</v>
      </c>
    </row>
    <row r="541" ht="18.95" customHeight="1" spans="1:4">
      <c r="A541" s="204" t="s">
        <v>145</v>
      </c>
      <c r="B541" s="205">
        <v>0</v>
      </c>
      <c r="C541" s="205">
        <v>0</v>
      </c>
      <c r="D541" s="63" t="str">
        <f t="shared" si="7"/>
        <v/>
      </c>
    </row>
    <row r="542" ht="18.95" customHeight="1" spans="1:4">
      <c r="A542" s="204" t="s">
        <v>844</v>
      </c>
      <c r="B542" s="205">
        <v>658</v>
      </c>
      <c r="C542" s="205">
        <v>700</v>
      </c>
      <c r="D542" s="63">
        <f t="shared" si="7"/>
        <v>0.064</v>
      </c>
    </row>
    <row r="543" ht="18.95" customHeight="1" spans="1:4">
      <c r="A543" s="204" t="s">
        <v>846</v>
      </c>
      <c r="B543" s="205">
        <v>0</v>
      </c>
      <c r="C543" s="205"/>
      <c r="D543" s="63" t="str">
        <f t="shared" si="7"/>
        <v/>
      </c>
    </row>
    <row r="544" ht="18.95" customHeight="1" spans="1:4">
      <c r="A544" s="204" t="s">
        <v>848</v>
      </c>
      <c r="B544" s="205">
        <v>310</v>
      </c>
      <c r="C544" s="205">
        <v>330</v>
      </c>
      <c r="D544" s="63">
        <f t="shared" si="7"/>
        <v>0.065</v>
      </c>
    </row>
    <row r="545" ht="18.95" customHeight="1" spans="1:4">
      <c r="A545" s="204" t="s">
        <v>850</v>
      </c>
      <c r="B545" s="205">
        <v>3079</v>
      </c>
      <c r="C545" s="205">
        <v>3300</v>
      </c>
      <c r="D545" s="63">
        <f t="shared" si="7"/>
        <v>0.072</v>
      </c>
    </row>
    <row r="546" ht="18.95" customHeight="1" spans="1:4">
      <c r="A546" s="204" t="s">
        <v>852</v>
      </c>
      <c r="B546" s="205">
        <v>360</v>
      </c>
      <c r="C546" s="205">
        <v>390</v>
      </c>
      <c r="D546" s="63">
        <f t="shared" si="7"/>
        <v>0.083</v>
      </c>
    </row>
    <row r="547" ht="18.95" customHeight="1" spans="1:4">
      <c r="A547" s="204" t="s">
        <v>854</v>
      </c>
      <c r="B547" s="205">
        <v>345</v>
      </c>
      <c r="C547" s="205">
        <v>360</v>
      </c>
      <c r="D547" s="63">
        <f t="shared" si="7"/>
        <v>0.043</v>
      </c>
    </row>
    <row r="548" ht="18.95" customHeight="1" spans="1:4">
      <c r="A548" s="206" t="s">
        <v>2570</v>
      </c>
      <c r="B548" s="205">
        <v>0</v>
      </c>
      <c r="C548" s="205">
        <v>0</v>
      </c>
      <c r="D548" s="63" t="str">
        <f t="shared" si="7"/>
        <v/>
      </c>
    </row>
    <row r="549" ht="18.95" customHeight="1" spans="1:4">
      <c r="A549" s="204" t="s">
        <v>858</v>
      </c>
      <c r="B549" s="205">
        <v>188</v>
      </c>
      <c r="C549" s="205">
        <v>200</v>
      </c>
      <c r="D549" s="63">
        <f t="shared" si="7"/>
        <v>0.064</v>
      </c>
    </row>
    <row r="550" ht="18.95" customHeight="1" spans="1:4">
      <c r="A550" s="206" t="s">
        <v>2571</v>
      </c>
      <c r="B550" s="205">
        <v>4</v>
      </c>
      <c r="C550" s="205">
        <v>5</v>
      </c>
      <c r="D550" s="63">
        <f t="shared" si="7"/>
        <v>0.25</v>
      </c>
    </row>
    <row r="551" ht="18.95" customHeight="1" spans="1:4">
      <c r="A551" s="206" t="s">
        <v>2572</v>
      </c>
      <c r="B551" s="205">
        <v>0</v>
      </c>
      <c r="C551" s="205">
        <v>260</v>
      </c>
      <c r="D551" s="63" t="str">
        <f t="shared" si="7"/>
        <v/>
      </c>
    </row>
    <row r="552" ht="18.95" customHeight="1" spans="1:4">
      <c r="A552" s="206" t="s">
        <v>2573</v>
      </c>
      <c r="B552" s="205">
        <v>0</v>
      </c>
      <c r="C552" s="205"/>
      <c r="D552" s="63" t="str">
        <f t="shared" si="7"/>
        <v/>
      </c>
    </row>
    <row r="553" ht="18.95" customHeight="1" spans="1:4">
      <c r="A553" s="206" t="s">
        <v>2574</v>
      </c>
      <c r="B553" s="205">
        <v>22</v>
      </c>
      <c r="C553" s="205">
        <v>20</v>
      </c>
      <c r="D553" s="63">
        <f t="shared" si="7"/>
        <v>-0.091</v>
      </c>
    </row>
    <row r="554" ht="18.95" customHeight="1" spans="1:4">
      <c r="A554" s="204" t="s">
        <v>864</v>
      </c>
      <c r="B554" s="205">
        <f>SUM(B555:B561)</f>
        <v>924</v>
      </c>
      <c r="C554" s="205">
        <f>SUM(C555:C561)</f>
        <v>1000</v>
      </c>
      <c r="D554" s="63">
        <f t="shared" si="7"/>
        <v>0.082</v>
      </c>
    </row>
    <row r="555" ht="18.95" customHeight="1" spans="1:4">
      <c r="A555" s="204" t="s">
        <v>139</v>
      </c>
      <c r="B555" s="205">
        <v>0</v>
      </c>
      <c r="C555" s="205"/>
      <c r="D555" s="63" t="str">
        <f t="shared" si="7"/>
        <v/>
      </c>
    </row>
    <row r="556" ht="18.95" customHeight="1" spans="1:4">
      <c r="A556" s="204" t="s">
        <v>142</v>
      </c>
      <c r="B556" s="205">
        <v>0</v>
      </c>
      <c r="C556" s="205">
        <v>0</v>
      </c>
      <c r="D556" s="63" t="str">
        <f t="shared" si="7"/>
        <v/>
      </c>
    </row>
    <row r="557" ht="18.95" customHeight="1" spans="1:4">
      <c r="A557" s="204" t="s">
        <v>145</v>
      </c>
      <c r="B557" s="205">
        <v>0</v>
      </c>
      <c r="C557" s="205">
        <v>0</v>
      </c>
      <c r="D557" s="63" t="str">
        <f t="shared" si="7"/>
        <v/>
      </c>
    </row>
    <row r="558" ht="18.95" customHeight="1" spans="1:4">
      <c r="A558" s="204" t="s">
        <v>866</v>
      </c>
      <c r="B558" s="205">
        <v>0</v>
      </c>
      <c r="C558" s="205"/>
      <c r="D558" s="63" t="str">
        <f t="shared" si="7"/>
        <v/>
      </c>
    </row>
    <row r="559" ht="18.95" customHeight="1" spans="1:4">
      <c r="A559" s="204" t="s">
        <v>868</v>
      </c>
      <c r="B559" s="205">
        <v>924</v>
      </c>
      <c r="C559" s="205">
        <v>1000</v>
      </c>
      <c r="D559" s="63">
        <f t="shared" si="7"/>
        <v>0.082</v>
      </c>
    </row>
    <row r="560" ht="18.95" customHeight="1" spans="1:4">
      <c r="A560" s="204" t="s">
        <v>870</v>
      </c>
      <c r="B560" s="205">
        <v>0</v>
      </c>
      <c r="C560" s="205">
        <v>0</v>
      </c>
      <c r="D560" s="63" t="str">
        <f t="shared" si="7"/>
        <v/>
      </c>
    </row>
    <row r="561" ht="18.95" customHeight="1" spans="1:4">
      <c r="A561" s="204" t="s">
        <v>872</v>
      </c>
      <c r="B561" s="205">
        <v>0</v>
      </c>
      <c r="C561" s="205">
        <v>0</v>
      </c>
      <c r="D561" s="63" t="str">
        <f t="shared" si="7"/>
        <v/>
      </c>
    </row>
    <row r="562" ht="18.95" customHeight="1" spans="1:4">
      <c r="A562" s="204" t="s">
        <v>874</v>
      </c>
      <c r="B562" s="205">
        <f>SUM(B563:B572)</f>
        <v>573</v>
      </c>
      <c r="C562" s="205">
        <f>SUM(C563:C572)</f>
        <v>625</v>
      </c>
      <c r="D562" s="63">
        <f t="shared" si="7"/>
        <v>0.091</v>
      </c>
    </row>
    <row r="563" ht="18.95" customHeight="1" spans="1:4">
      <c r="A563" s="204" t="s">
        <v>139</v>
      </c>
      <c r="B563" s="205">
        <v>0</v>
      </c>
      <c r="C563" s="205"/>
      <c r="D563" s="63" t="str">
        <f t="shared" si="7"/>
        <v/>
      </c>
    </row>
    <row r="564" ht="18.95" customHeight="1" spans="1:4">
      <c r="A564" s="204" t="s">
        <v>142</v>
      </c>
      <c r="B564" s="205">
        <v>171</v>
      </c>
      <c r="C564" s="205">
        <v>180</v>
      </c>
      <c r="D564" s="63">
        <f t="shared" si="7"/>
        <v>0.053</v>
      </c>
    </row>
    <row r="565" ht="18.95" customHeight="1" spans="1:4">
      <c r="A565" s="204" t="s">
        <v>145</v>
      </c>
      <c r="B565" s="205">
        <v>0</v>
      </c>
      <c r="C565" s="205">
        <v>0</v>
      </c>
      <c r="D565" s="63" t="str">
        <f t="shared" si="7"/>
        <v/>
      </c>
    </row>
    <row r="566" ht="18.95" customHeight="1" spans="1:4">
      <c r="A566" s="204" t="s">
        <v>876</v>
      </c>
      <c r="B566" s="205">
        <v>0</v>
      </c>
      <c r="C566" s="205">
        <v>0</v>
      </c>
      <c r="D566" s="63" t="str">
        <f t="shared" si="7"/>
        <v/>
      </c>
    </row>
    <row r="567" ht="18.95" customHeight="1" spans="1:4">
      <c r="A567" s="204" t="s">
        <v>878</v>
      </c>
      <c r="B567" s="205">
        <v>0</v>
      </c>
      <c r="C567" s="205"/>
      <c r="D567" s="63" t="str">
        <f t="shared" si="7"/>
        <v/>
      </c>
    </row>
    <row r="568" ht="18.95" customHeight="1" spans="1:4">
      <c r="A568" s="204" t="s">
        <v>880</v>
      </c>
      <c r="B568" s="205">
        <v>15</v>
      </c>
      <c r="C568" s="205">
        <v>15</v>
      </c>
      <c r="D568" s="63">
        <f t="shared" si="7"/>
        <v>0</v>
      </c>
    </row>
    <row r="569" ht="18.95" customHeight="1" spans="1:4">
      <c r="A569" s="204" t="s">
        <v>882</v>
      </c>
      <c r="B569" s="205">
        <v>355</v>
      </c>
      <c r="C569" s="205">
        <v>360</v>
      </c>
      <c r="D569" s="63">
        <f t="shared" ref="D569:D640" si="8">IF(OR(VALUE(C569)=0,ISERROR(C569/B569-1)),"",ROUND(C569/B569-1,3))</f>
        <v>0.014</v>
      </c>
    </row>
    <row r="570" ht="18.95" customHeight="1" spans="1:4">
      <c r="A570" s="204" t="s">
        <v>884</v>
      </c>
      <c r="B570" s="205">
        <v>32</v>
      </c>
      <c r="C570" s="205">
        <v>50</v>
      </c>
      <c r="D570" s="63">
        <f t="shared" si="8"/>
        <v>0.563</v>
      </c>
    </row>
    <row r="571" ht="18.95" customHeight="1" spans="1:4">
      <c r="A571" s="204" t="s">
        <v>886</v>
      </c>
      <c r="B571" s="205">
        <v>0</v>
      </c>
      <c r="C571" s="205">
        <v>20</v>
      </c>
      <c r="D571" s="63" t="str">
        <f t="shared" si="8"/>
        <v/>
      </c>
    </row>
    <row r="572" ht="18.95" customHeight="1" spans="1:4">
      <c r="A572" s="204" t="s">
        <v>888</v>
      </c>
      <c r="B572" s="205">
        <v>0</v>
      </c>
      <c r="C572" s="205"/>
      <c r="D572" s="63" t="str">
        <f t="shared" si="8"/>
        <v/>
      </c>
    </row>
    <row r="573" ht="18.95" customHeight="1" spans="1:4">
      <c r="A573" s="206" t="s">
        <v>890</v>
      </c>
      <c r="B573" s="205">
        <f>SUM(B574:B583)</f>
        <v>4134</v>
      </c>
      <c r="C573" s="205">
        <f>SUM(C574:C583)</f>
        <v>0</v>
      </c>
      <c r="D573" s="63" t="str">
        <f t="shared" si="8"/>
        <v/>
      </c>
    </row>
    <row r="574" ht="18.95" customHeight="1" spans="1:4">
      <c r="A574" s="206" t="s">
        <v>139</v>
      </c>
      <c r="B574" s="205">
        <v>513</v>
      </c>
      <c r="C574" s="205"/>
      <c r="D574" s="63" t="str">
        <f t="shared" si="8"/>
        <v/>
      </c>
    </row>
    <row r="575" ht="18.95" customHeight="1" spans="1:4">
      <c r="A575" s="204" t="s">
        <v>142</v>
      </c>
      <c r="B575" s="205">
        <v>136</v>
      </c>
      <c r="C575" s="205"/>
      <c r="D575" s="63" t="str">
        <f t="shared" si="8"/>
        <v/>
      </c>
    </row>
    <row r="576" ht="18.95" customHeight="1" spans="1:4">
      <c r="A576" s="204" t="s">
        <v>145</v>
      </c>
      <c r="B576" s="205">
        <v>0</v>
      </c>
      <c r="C576" s="205"/>
      <c r="D576" s="63" t="str">
        <f t="shared" si="8"/>
        <v/>
      </c>
    </row>
    <row r="577" ht="18.95" customHeight="1" spans="1:4">
      <c r="A577" s="204" t="s">
        <v>892</v>
      </c>
      <c r="B577" s="205">
        <v>986</v>
      </c>
      <c r="C577" s="205"/>
      <c r="D577" s="63" t="str">
        <f t="shared" si="8"/>
        <v/>
      </c>
    </row>
    <row r="578" ht="18.95" customHeight="1" spans="1:4">
      <c r="A578" s="204" t="s">
        <v>894</v>
      </c>
      <c r="B578" s="205">
        <v>1164</v>
      </c>
      <c r="C578" s="205"/>
      <c r="D578" s="63" t="str">
        <f t="shared" si="8"/>
        <v/>
      </c>
    </row>
    <row r="579" ht="18.95" customHeight="1" spans="1:4">
      <c r="A579" s="204" t="s">
        <v>896</v>
      </c>
      <c r="B579" s="205">
        <v>276</v>
      </c>
      <c r="C579" s="205"/>
      <c r="D579" s="63" t="str">
        <f t="shared" si="8"/>
        <v/>
      </c>
    </row>
    <row r="580" ht="18.95" customHeight="1" spans="1:4">
      <c r="A580" s="206" t="s">
        <v>898</v>
      </c>
      <c r="B580" s="205">
        <v>81</v>
      </c>
      <c r="C580" s="205"/>
      <c r="D580" s="63" t="str">
        <f t="shared" si="8"/>
        <v/>
      </c>
    </row>
    <row r="581" ht="18.95" customHeight="1" spans="1:4">
      <c r="A581" s="206" t="s">
        <v>900</v>
      </c>
      <c r="B581" s="205">
        <v>720</v>
      </c>
      <c r="C581" s="205"/>
      <c r="D581" s="63" t="str">
        <f t="shared" si="8"/>
        <v/>
      </c>
    </row>
    <row r="582" ht="18.95" customHeight="1" spans="1:4">
      <c r="A582" s="206" t="s">
        <v>902</v>
      </c>
      <c r="B582" s="205">
        <v>2</v>
      </c>
      <c r="C582" s="205"/>
      <c r="D582" s="63" t="str">
        <f t="shared" si="8"/>
        <v/>
      </c>
    </row>
    <row r="583" ht="18.95" customHeight="1" spans="1:4">
      <c r="A583" s="206" t="s">
        <v>904</v>
      </c>
      <c r="B583" s="205">
        <v>256</v>
      </c>
      <c r="C583" s="205"/>
      <c r="D583" s="63" t="str">
        <f t="shared" si="8"/>
        <v/>
      </c>
    </row>
    <row r="584" ht="18.95" customHeight="1" spans="1:4">
      <c r="A584" s="206" t="s">
        <v>2575</v>
      </c>
      <c r="B584" s="205">
        <f>SUM(B585:B592)</f>
        <v>0</v>
      </c>
      <c r="C584" s="205">
        <f>SUM(C585:C592)</f>
        <v>1132</v>
      </c>
      <c r="D584" s="63" t="str">
        <f t="shared" si="8"/>
        <v/>
      </c>
    </row>
    <row r="585" ht="18.95" customHeight="1" spans="1:4">
      <c r="A585" s="206" t="s">
        <v>139</v>
      </c>
      <c r="B585" s="205"/>
      <c r="C585" s="205"/>
      <c r="D585" s="63" t="str">
        <f t="shared" si="8"/>
        <v/>
      </c>
    </row>
    <row r="586" ht="18.95" customHeight="1" spans="1:4">
      <c r="A586" s="206" t="s">
        <v>142</v>
      </c>
      <c r="B586" s="205"/>
      <c r="C586" s="205"/>
      <c r="D586" s="63" t="str">
        <f t="shared" si="8"/>
        <v/>
      </c>
    </row>
    <row r="587" ht="18.95" customHeight="1" spans="1:4">
      <c r="A587" s="206" t="s">
        <v>145</v>
      </c>
      <c r="B587" s="205"/>
      <c r="C587" s="205"/>
      <c r="D587" s="63" t="str">
        <f t="shared" si="8"/>
        <v/>
      </c>
    </row>
    <row r="588" ht="18.95" customHeight="1" spans="1:4">
      <c r="A588" s="206" t="s">
        <v>898</v>
      </c>
      <c r="B588" s="205"/>
      <c r="C588" s="205">
        <v>80</v>
      </c>
      <c r="D588" s="63" t="str">
        <f t="shared" si="8"/>
        <v/>
      </c>
    </row>
    <row r="589" ht="18.95" customHeight="1" spans="1:4">
      <c r="A589" s="206" t="s">
        <v>900</v>
      </c>
      <c r="B589" s="205"/>
      <c r="C589" s="205">
        <v>750</v>
      </c>
      <c r="D589" s="63" t="str">
        <f t="shared" si="8"/>
        <v/>
      </c>
    </row>
    <row r="590" ht="18.95" customHeight="1" spans="1:4">
      <c r="A590" s="206" t="s">
        <v>902</v>
      </c>
      <c r="B590" s="205"/>
      <c r="C590" s="205">
        <v>2</v>
      </c>
      <c r="D590" s="63" t="str">
        <f t="shared" si="8"/>
        <v/>
      </c>
    </row>
    <row r="591" ht="18.95" customHeight="1" spans="1:4">
      <c r="A591" s="206" t="s">
        <v>896</v>
      </c>
      <c r="B591" s="205"/>
      <c r="C591" s="205">
        <v>300</v>
      </c>
      <c r="D591" s="63" t="str">
        <f t="shared" si="8"/>
        <v/>
      </c>
    </row>
    <row r="592" ht="18.95" customHeight="1" spans="1:4">
      <c r="A592" s="206" t="s">
        <v>2576</v>
      </c>
      <c r="B592" s="205"/>
      <c r="C592" s="205"/>
      <c r="D592" s="63" t="str">
        <f t="shared" si="8"/>
        <v/>
      </c>
    </row>
    <row r="593" ht="18.95" customHeight="1" spans="1:4">
      <c r="A593" s="206" t="s">
        <v>2577</v>
      </c>
      <c r="B593" s="205">
        <f>SUM(B594:B599)</f>
        <v>0</v>
      </c>
      <c r="C593" s="205">
        <f>SUM(C594:C599)</f>
        <v>3186</v>
      </c>
      <c r="D593" s="63" t="str">
        <f t="shared" si="8"/>
        <v/>
      </c>
    </row>
    <row r="594" ht="18.95" customHeight="1" spans="1:4">
      <c r="A594" s="206" t="s">
        <v>139</v>
      </c>
      <c r="B594" s="205"/>
      <c r="C594" s="205">
        <v>521</v>
      </c>
      <c r="D594" s="63" t="str">
        <f t="shared" si="8"/>
        <v/>
      </c>
    </row>
    <row r="595" ht="18.95" customHeight="1" spans="1:4">
      <c r="A595" s="206" t="s">
        <v>142</v>
      </c>
      <c r="B595" s="205"/>
      <c r="C595" s="205">
        <v>145</v>
      </c>
      <c r="D595" s="63" t="str">
        <f t="shared" si="8"/>
        <v/>
      </c>
    </row>
    <row r="596" ht="18.95" customHeight="1" spans="1:4">
      <c r="A596" s="206" t="s">
        <v>145</v>
      </c>
      <c r="B596" s="205"/>
      <c r="C596" s="205"/>
      <c r="D596" s="63" t="str">
        <f t="shared" si="8"/>
        <v/>
      </c>
    </row>
    <row r="597" ht="18.95" customHeight="1" spans="1:4">
      <c r="A597" s="206" t="s">
        <v>892</v>
      </c>
      <c r="B597" s="205"/>
      <c r="C597" s="205">
        <v>1000</v>
      </c>
      <c r="D597" s="63" t="str">
        <f t="shared" si="8"/>
        <v/>
      </c>
    </row>
    <row r="598" ht="18.95" customHeight="1" spans="1:4">
      <c r="A598" s="206" t="s">
        <v>894</v>
      </c>
      <c r="B598" s="205"/>
      <c r="C598" s="205">
        <v>1260</v>
      </c>
      <c r="D598" s="63" t="str">
        <f t="shared" si="8"/>
        <v/>
      </c>
    </row>
    <row r="599" ht="18.95" customHeight="1" spans="1:4">
      <c r="A599" s="206" t="s">
        <v>2578</v>
      </c>
      <c r="B599" s="205"/>
      <c r="C599" s="205">
        <v>260</v>
      </c>
      <c r="D599" s="63" t="str">
        <f t="shared" si="8"/>
        <v/>
      </c>
    </row>
    <row r="600" ht="18.95" customHeight="1" spans="1:4">
      <c r="A600" s="204" t="s">
        <v>906</v>
      </c>
      <c r="B600" s="205">
        <f>SUM(B601:B603)</f>
        <v>1526</v>
      </c>
      <c r="C600" s="205">
        <f>SUM(C601:C603)</f>
        <v>1620</v>
      </c>
      <c r="D600" s="63">
        <f t="shared" si="8"/>
        <v>0.062</v>
      </c>
    </row>
    <row r="601" ht="18.95" customHeight="1" spans="1:4">
      <c r="A601" s="204" t="s">
        <v>908</v>
      </c>
      <c r="B601" s="205">
        <v>1266</v>
      </c>
      <c r="C601" s="205">
        <v>1350</v>
      </c>
      <c r="D601" s="63">
        <f t="shared" si="8"/>
        <v>0.066</v>
      </c>
    </row>
    <row r="602" ht="18.95" customHeight="1" spans="1:4">
      <c r="A602" s="204" t="s">
        <v>910</v>
      </c>
      <c r="B602" s="205">
        <v>255</v>
      </c>
      <c r="C602" s="205">
        <v>270</v>
      </c>
      <c r="D602" s="63">
        <f t="shared" si="8"/>
        <v>0.059</v>
      </c>
    </row>
    <row r="603" ht="18.95" customHeight="1" spans="1:4">
      <c r="A603" s="204" t="s">
        <v>911</v>
      </c>
      <c r="B603" s="205">
        <v>5</v>
      </c>
      <c r="C603" s="205"/>
      <c r="D603" s="63" t="str">
        <f t="shared" si="8"/>
        <v/>
      </c>
    </row>
    <row r="604" s="156" customFormat="1" ht="18.95" customHeight="1" spans="1:4">
      <c r="A604" s="202" t="s">
        <v>914</v>
      </c>
      <c r="B604" s="203" t="e">
        <f>SUMIFS(B$605:B$729,#REF!,"&lt;&gt;")</f>
        <v>#REF!</v>
      </c>
      <c r="C604" s="203" t="e">
        <f>SUMIFS(C$605:C$729,#REF!,"&lt;&gt;")</f>
        <v>#REF!</v>
      </c>
      <c r="D604" s="140" t="e">
        <f t="shared" si="8"/>
        <v>#REF!</v>
      </c>
    </row>
    <row r="605" ht="18.95" customHeight="1" spans="1:4">
      <c r="A605" s="204" t="s">
        <v>916</v>
      </c>
      <c r="B605" s="205">
        <f>SUM(B606:B618)</f>
        <v>3179</v>
      </c>
      <c r="C605" s="205">
        <f>SUM(C606:C618)</f>
        <v>3311</v>
      </c>
      <c r="D605" s="63">
        <f t="shared" si="8"/>
        <v>0.042</v>
      </c>
    </row>
    <row r="606" ht="18.95" customHeight="1" spans="1:4">
      <c r="A606" s="204" t="s">
        <v>139</v>
      </c>
      <c r="B606" s="205">
        <v>2406</v>
      </c>
      <c r="C606" s="205">
        <v>2470</v>
      </c>
      <c r="D606" s="63">
        <f t="shared" si="8"/>
        <v>0.027</v>
      </c>
    </row>
    <row r="607" ht="18.95" customHeight="1" spans="1:4">
      <c r="A607" s="204" t="s">
        <v>142</v>
      </c>
      <c r="B607" s="205">
        <v>464</v>
      </c>
      <c r="C607" s="205">
        <v>500</v>
      </c>
      <c r="D607" s="63">
        <f t="shared" si="8"/>
        <v>0.078</v>
      </c>
    </row>
    <row r="608" ht="18.95" customHeight="1" spans="1:4">
      <c r="A608" s="204" t="s">
        <v>145</v>
      </c>
      <c r="B608" s="205">
        <v>0</v>
      </c>
      <c r="C608" s="205">
        <v>0</v>
      </c>
      <c r="D608" s="63" t="str">
        <f t="shared" si="8"/>
        <v/>
      </c>
    </row>
    <row r="609" ht="18.95" customHeight="1" spans="1:4">
      <c r="A609" s="204" t="s">
        <v>918</v>
      </c>
      <c r="B609" s="205">
        <v>119</v>
      </c>
      <c r="C609" s="205">
        <v>130</v>
      </c>
      <c r="D609" s="63">
        <f t="shared" si="8"/>
        <v>0.092</v>
      </c>
    </row>
    <row r="610" ht="18.95" customHeight="1" spans="1:4">
      <c r="A610" s="204" t="s">
        <v>920</v>
      </c>
      <c r="B610" s="205">
        <v>0</v>
      </c>
      <c r="C610" s="205">
        <v>0</v>
      </c>
      <c r="D610" s="63" t="str">
        <f t="shared" si="8"/>
        <v/>
      </c>
    </row>
    <row r="611" ht="18.95" customHeight="1" spans="1:4">
      <c r="A611" s="204" t="s">
        <v>922</v>
      </c>
      <c r="B611" s="205">
        <v>0</v>
      </c>
      <c r="C611" s="205"/>
      <c r="D611" s="63" t="str">
        <f t="shared" si="8"/>
        <v/>
      </c>
    </row>
    <row r="612" ht="18.95" customHeight="1" spans="1:4">
      <c r="A612" s="204" t="s">
        <v>924</v>
      </c>
      <c r="B612" s="205">
        <v>81</v>
      </c>
      <c r="C612" s="205">
        <v>90</v>
      </c>
      <c r="D612" s="63">
        <f t="shared" si="8"/>
        <v>0.111</v>
      </c>
    </row>
    <row r="613" ht="18.95" customHeight="1" spans="1:4">
      <c r="A613" s="204" t="s">
        <v>235</v>
      </c>
      <c r="B613" s="205">
        <v>49</v>
      </c>
      <c r="C613" s="205">
        <v>50</v>
      </c>
      <c r="D613" s="63">
        <f t="shared" si="8"/>
        <v>0.02</v>
      </c>
    </row>
    <row r="614" ht="18.95" customHeight="1" spans="1:4">
      <c r="A614" s="204" t="s">
        <v>926</v>
      </c>
      <c r="B614" s="205">
        <v>60</v>
      </c>
      <c r="C614" s="205">
        <v>65</v>
      </c>
      <c r="D614" s="63">
        <f t="shared" si="8"/>
        <v>0.083</v>
      </c>
    </row>
    <row r="615" ht="18.95" customHeight="1" spans="1:4">
      <c r="A615" s="204" t="s">
        <v>928</v>
      </c>
      <c r="B615" s="205">
        <v>0</v>
      </c>
      <c r="C615" s="205"/>
      <c r="D615" s="63" t="str">
        <f t="shared" si="8"/>
        <v/>
      </c>
    </row>
    <row r="616" ht="18.95" customHeight="1" spans="1:4">
      <c r="A616" s="204" t="s">
        <v>930</v>
      </c>
      <c r="B616" s="205">
        <v>0</v>
      </c>
      <c r="C616" s="205">
        <v>0</v>
      </c>
      <c r="D616" s="63" t="str">
        <f t="shared" si="8"/>
        <v/>
      </c>
    </row>
    <row r="617" ht="18.95" customHeight="1" spans="1:4">
      <c r="A617" s="204" t="s">
        <v>932</v>
      </c>
      <c r="B617" s="205">
        <v>0</v>
      </c>
      <c r="C617" s="205">
        <v>6</v>
      </c>
      <c r="D617" s="63" t="str">
        <f t="shared" si="8"/>
        <v/>
      </c>
    </row>
    <row r="618" ht="18.95" customHeight="1" spans="1:4">
      <c r="A618" s="204" t="s">
        <v>934</v>
      </c>
      <c r="B618" s="205">
        <v>0</v>
      </c>
      <c r="C618" s="205"/>
      <c r="D618" s="63" t="str">
        <f t="shared" si="8"/>
        <v/>
      </c>
    </row>
    <row r="619" ht="18.95" customHeight="1" spans="1:4">
      <c r="A619" s="204" t="s">
        <v>936</v>
      </c>
      <c r="B619" s="205">
        <f>SUM(B620:B629)</f>
        <v>1064</v>
      </c>
      <c r="C619" s="205">
        <f>SUM(C620:C629)</f>
        <v>744</v>
      </c>
      <c r="D619" s="63">
        <f t="shared" si="8"/>
        <v>-0.301</v>
      </c>
    </row>
    <row r="620" ht="18.95" customHeight="1" spans="1:4">
      <c r="A620" s="204" t="s">
        <v>139</v>
      </c>
      <c r="B620" s="205">
        <v>692</v>
      </c>
      <c r="C620" s="205">
        <v>552</v>
      </c>
      <c r="D620" s="63">
        <f t="shared" si="8"/>
        <v>-0.202</v>
      </c>
    </row>
    <row r="621" ht="18.95" customHeight="1" spans="1:4">
      <c r="A621" s="204" t="s">
        <v>142</v>
      </c>
      <c r="B621" s="205">
        <v>102</v>
      </c>
      <c r="C621" s="205">
        <v>110</v>
      </c>
      <c r="D621" s="63">
        <f t="shared" si="8"/>
        <v>0.078</v>
      </c>
    </row>
    <row r="622" ht="18.95" customHeight="1" spans="1:4">
      <c r="A622" s="204" t="s">
        <v>145</v>
      </c>
      <c r="B622" s="205">
        <v>0</v>
      </c>
      <c r="C622" s="205">
        <v>0</v>
      </c>
      <c r="D622" s="63" t="str">
        <f t="shared" si="8"/>
        <v/>
      </c>
    </row>
    <row r="623" ht="18.95" customHeight="1" spans="1:4">
      <c r="A623" s="204" t="s">
        <v>938</v>
      </c>
      <c r="B623" s="205">
        <v>117</v>
      </c>
      <c r="C623" s="205"/>
      <c r="D623" s="63" t="str">
        <f t="shared" si="8"/>
        <v/>
      </c>
    </row>
    <row r="624" ht="18.95" customHeight="1" spans="1:4">
      <c r="A624" s="204" t="s">
        <v>940</v>
      </c>
      <c r="B624" s="205">
        <v>0</v>
      </c>
      <c r="C624" s="205"/>
      <c r="D624" s="63" t="str">
        <f t="shared" si="8"/>
        <v/>
      </c>
    </row>
    <row r="625" ht="18.95" customHeight="1" spans="1:4">
      <c r="A625" s="204" t="s">
        <v>942</v>
      </c>
      <c r="B625" s="205">
        <v>31</v>
      </c>
      <c r="C625" s="205">
        <v>0</v>
      </c>
      <c r="D625" s="63" t="str">
        <f t="shared" si="8"/>
        <v/>
      </c>
    </row>
    <row r="626" ht="18.95" customHeight="1" spans="1:4">
      <c r="A626" s="204" t="s">
        <v>944</v>
      </c>
      <c r="B626" s="205">
        <v>2</v>
      </c>
      <c r="C626" s="205">
        <v>2</v>
      </c>
      <c r="D626" s="63">
        <f t="shared" si="8"/>
        <v>0</v>
      </c>
    </row>
    <row r="627" ht="18.95" customHeight="1" spans="1:4">
      <c r="A627" s="204" t="s">
        <v>946</v>
      </c>
      <c r="B627" s="205">
        <v>0</v>
      </c>
      <c r="C627" s="205"/>
      <c r="D627" s="63" t="str">
        <f t="shared" si="8"/>
        <v/>
      </c>
    </row>
    <row r="628" ht="18.95" customHeight="1" spans="1:4">
      <c r="A628" s="204" t="s">
        <v>948</v>
      </c>
      <c r="B628" s="205">
        <v>38</v>
      </c>
      <c r="C628" s="205"/>
      <c r="D628" s="63" t="str">
        <f t="shared" si="8"/>
        <v/>
      </c>
    </row>
    <row r="629" ht="18.95" customHeight="1" spans="1:4">
      <c r="A629" s="204" t="s">
        <v>950</v>
      </c>
      <c r="B629" s="205">
        <v>82</v>
      </c>
      <c r="C629" s="205">
        <v>80</v>
      </c>
      <c r="D629" s="63">
        <f t="shared" si="8"/>
        <v>-0.024</v>
      </c>
    </row>
    <row r="630" ht="18.95" customHeight="1" spans="1:4">
      <c r="A630" s="204" t="s">
        <v>968</v>
      </c>
      <c r="B630" s="205">
        <f>SUM(B631)</f>
        <v>0</v>
      </c>
      <c r="C630" s="205">
        <f>SUM(C631)</f>
        <v>0</v>
      </c>
      <c r="D630" s="63" t="str">
        <f t="shared" si="8"/>
        <v/>
      </c>
    </row>
    <row r="631" ht="18.95" customHeight="1" spans="1:4">
      <c r="A631" s="204" t="s">
        <v>970</v>
      </c>
      <c r="B631" s="205">
        <v>0</v>
      </c>
      <c r="C631" s="205">
        <v>0</v>
      </c>
      <c r="D631" s="63" t="str">
        <f t="shared" si="8"/>
        <v/>
      </c>
    </row>
    <row r="632" ht="18.95" customHeight="1" spans="1:4">
      <c r="A632" s="204" t="s">
        <v>972</v>
      </c>
      <c r="B632" s="205">
        <f>SUM(B633:B640)</f>
        <v>29561</v>
      </c>
      <c r="C632" s="205">
        <f>SUM(C633:C640)</f>
        <v>30670</v>
      </c>
      <c r="D632" s="63">
        <f t="shared" si="8"/>
        <v>0.038</v>
      </c>
    </row>
    <row r="633" ht="18.95" customHeight="1" spans="1:4">
      <c r="A633" s="204" t="s">
        <v>974</v>
      </c>
      <c r="B633" s="205">
        <v>0</v>
      </c>
      <c r="C633" s="205"/>
      <c r="D633" s="63" t="str">
        <f t="shared" si="8"/>
        <v/>
      </c>
    </row>
    <row r="634" ht="18.95" customHeight="1" spans="1:4">
      <c r="A634" s="204" t="s">
        <v>976</v>
      </c>
      <c r="B634" s="205">
        <v>7781</v>
      </c>
      <c r="C634" s="205">
        <v>7950</v>
      </c>
      <c r="D634" s="63">
        <f t="shared" si="8"/>
        <v>0.022</v>
      </c>
    </row>
    <row r="635" ht="18.95" customHeight="1" spans="1:4">
      <c r="A635" s="204" t="s">
        <v>978</v>
      </c>
      <c r="B635" s="205">
        <v>0</v>
      </c>
      <c r="C635" s="205"/>
      <c r="D635" s="63" t="str">
        <f t="shared" si="8"/>
        <v/>
      </c>
    </row>
    <row r="636" ht="18.95" customHeight="1" spans="1:4">
      <c r="A636" s="204" t="s">
        <v>980</v>
      </c>
      <c r="B636" s="205">
        <v>6876</v>
      </c>
      <c r="C636" s="205">
        <v>7100</v>
      </c>
      <c r="D636" s="63">
        <f t="shared" si="8"/>
        <v>0.033</v>
      </c>
    </row>
    <row r="637" ht="18.95" customHeight="1" spans="1:4">
      <c r="A637" s="206" t="s">
        <v>982</v>
      </c>
      <c r="B637" s="205">
        <v>12355</v>
      </c>
      <c r="C637" s="205">
        <v>13000</v>
      </c>
      <c r="D637" s="63">
        <f t="shared" si="8"/>
        <v>0.052</v>
      </c>
    </row>
    <row r="638" ht="18.95" customHeight="1" spans="1:4">
      <c r="A638" s="206" t="s">
        <v>984</v>
      </c>
      <c r="B638" s="205">
        <v>1279</v>
      </c>
      <c r="C638" s="205">
        <v>1300</v>
      </c>
      <c r="D638" s="63">
        <f t="shared" si="8"/>
        <v>0.016</v>
      </c>
    </row>
    <row r="639" ht="18.95" customHeight="1" spans="1:4">
      <c r="A639" s="206" t="s">
        <v>986</v>
      </c>
      <c r="B639" s="205">
        <v>1269</v>
      </c>
      <c r="C639" s="205">
        <v>1320</v>
      </c>
      <c r="D639" s="63">
        <f t="shared" si="8"/>
        <v>0.04</v>
      </c>
    </row>
    <row r="640" ht="18.95" customHeight="1" spans="1:4">
      <c r="A640" s="204" t="s">
        <v>988</v>
      </c>
      <c r="B640" s="205">
        <v>1</v>
      </c>
      <c r="C640" s="205"/>
      <c r="D640" s="63" t="str">
        <f t="shared" si="8"/>
        <v/>
      </c>
    </row>
    <row r="641" ht="18.95" customHeight="1" spans="1:4">
      <c r="A641" s="204" t="s">
        <v>990</v>
      </c>
      <c r="B641" s="205">
        <f>SUM(B642:B644)</f>
        <v>532</v>
      </c>
      <c r="C641" s="205">
        <f>SUM(C642:C644)</f>
        <v>550</v>
      </c>
      <c r="D641" s="63">
        <f t="shared" ref="D641:D704" si="9">IF(OR(VALUE(C641)=0,ISERROR(C641/B641-1)),"",ROUND(C641/B641-1,3))</f>
        <v>0.034</v>
      </c>
    </row>
    <row r="642" ht="18.95" customHeight="1" spans="1:4">
      <c r="A642" s="204" t="s">
        <v>992</v>
      </c>
      <c r="B642" s="205">
        <v>504</v>
      </c>
      <c r="C642" s="205">
        <v>550</v>
      </c>
      <c r="D642" s="63">
        <f t="shared" si="9"/>
        <v>0.091</v>
      </c>
    </row>
    <row r="643" ht="18.95" customHeight="1" spans="1:4">
      <c r="A643" s="204" t="s">
        <v>994</v>
      </c>
      <c r="B643" s="205">
        <v>0</v>
      </c>
      <c r="C643" s="205">
        <v>0</v>
      </c>
      <c r="D643" s="63" t="str">
        <f t="shared" si="9"/>
        <v/>
      </c>
    </row>
    <row r="644" ht="18.95" customHeight="1" spans="1:4">
      <c r="A644" s="204" t="s">
        <v>996</v>
      </c>
      <c r="B644" s="205">
        <v>28</v>
      </c>
      <c r="C644" s="205"/>
      <c r="D644" s="63" t="str">
        <f t="shared" si="9"/>
        <v/>
      </c>
    </row>
    <row r="645" ht="18.95" customHeight="1" spans="1:4">
      <c r="A645" s="204" t="s">
        <v>998</v>
      </c>
      <c r="B645" s="205">
        <f>SUM(B646:B654)</f>
        <v>1157</v>
      </c>
      <c r="C645" s="205">
        <f>SUM(C646:C654)</f>
        <v>1210</v>
      </c>
      <c r="D645" s="63">
        <f t="shared" si="9"/>
        <v>0.046</v>
      </c>
    </row>
    <row r="646" ht="18.95" customHeight="1" spans="1:4">
      <c r="A646" s="206" t="s">
        <v>1000</v>
      </c>
      <c r="B646" s="205">
        <v>0</v>
      </c>
      <c r="C646" s="205"/>
      <c r="D646" s="63" t="str">
        <f t="shared" si="9"/>
        <v/>
      </c>
    </row>
    <row r="647" ht="18.95" customHeight="1" spans="1:4">
      <c r="A647" s="204" t="s">
        <v>1002</v>
      </c>
      <c r="B647" s="205">
        <v>0</v>
      </c>
      <c r="C647" s="205"/>
      <c r="D647" s="63" t="str">
        <f t="shared" si="9"/>
        <v/>
      </c>
    </row>
    <row r="648" ht="18.95" customHeight="1" spans="1:4">
      <c r="A648" s="204" t="s">
        <v>1004</v>
      </c>
      <c r="B648" s="205">
        <v>159</v>
      </c>
      <c r="C648" s="205">
        <v>165</v>
      </c>
      <c r="D648" s="63">
        <f t="shared" si="9"/>
        <v>0.038</v>
      </c>
    </row>
    <row r="649" ht="18.95" customHeight="1" spans="1:4">
      <c r="A649" s="204" t="s">
        <v>1006</v>
      </c>
      <c r="B649" s="205">
        <v>239</v>
      </c>
      <c r="C649" s="205">
        <v>250</v>
      </c>
      <c r="D649" s="63">
        <f t="shared" si="9"/>
        <v>0.046</v>
      </c>
    </row>
    <row r="650" ht="18.95" customHeight="1" spans="1:4">
      <c r="A650" s="204" t="s">
        <v>1008</v>
      </c>
      <c r="B650" s="205">
        <v>0</v>
      </c>
      <c r="C650" s="205">
        <v>0</v>
      </c>
      <c r="D650" s="63" t="str">
        <f t="shared" si="9"/>
        <v/>
      </c>
    </row>
    <row r="651" ht="18.95" customHeight="1" spans="1:4">
      <c r="A651" s="204" t="s">
        <v>1012</v>
      </c>
      <c r="B651" s="205">
        <v>69</v>
      </c>
      <c r="C651" s="205">
        <v>75</v>
      </c>
      <c r="D651" s="63">
        <f t="shared" si="9"/>
        <v>0.087</v>
      </c>
    </row>
    <row r="652" ht="18.95" customHeight="1" spans="1:4">
      <c r="A652" s="204" t="s">
        <v>1014</v>
      </c>
      <c r="B652" s="205">
        <v>303</v>
      </c>
      <c r="C652" s="205">
        <v>320</v>
      </c>
      <c r="D652" s="63">
        <f t="shared" si="9"/>
        <v>0.056</v>
      </c>
    </row>
    <row r="653" ht="18.95" customHeight="1" spans="1:4">
      <c r="A653" s="206" t="s">
        <v>1016</v>
      </c>
      <c r="B653" s="205">
        <v>0</v>
      </c>
      <c r="C653" s="205">
        <v>0</v>
      </c>
      <c r="D653" s="63" t="str">
        <f t="shared" si="9"/>
        <v/>
      </c>
    </row>
    <row r="654" ht="18.95" customHeight="1" spans="1:4">
      <c r="A654" s="204" t="s">
        <v>1018</v>
      </c>
      <c r="B654" s="205">
        <v>387</v>
      </c>
      <c r="C654" s="205">
        <v>400</v>
      </c>
      <c r="D654" s="63">
        <f t="shared" si="9"/>
        <v>0.034</v>
      </c>
    </row>
    <row r="655" ht="18.95" customHeight="1" spans="1:4">
      <c r="A655" s="204" t="s">
        <v>1020</v>
      </c>
      <c r="B655" s="205">
        <f>SUM(B656:B662)</f>
        <v>95</v>
      </c>
      <c r="C655" s="205">
        <f>SUM(C656:C662)</f>
        <v>99</v>
      </c>
      <c r="D655" s="63">
        <f t="shared" si="9"/>
        <v>0.042</v>
      </c>
    </row>
    <row r="656" ht="18.95" customHeight="1" spans="1:4">
      <c r="A656" s="204" t="s">
        <v>1022</v>
      </c>
      <c r="B656" s="205">
        <v>0</v>
      </c>
      <c r="C656" s="205"/>
      <c r="D656" s="63" t="str">
        <f t="shared" si="9"/>
        <v/>
      </c>
    </row>
    <row r="657" ht="18.95" customHeight="1" spans="1:4">
      <c r="A657" s="204" t="s">
        <v>1024</v>
      </c>
      <c r="B657" s="205">
        <v>4</v>
      </c>
      <c r="C657" s="205">
        <v>4</v>
      </c>
      <c r="D657" s="63">
        <f t="shared" si="9"/>
        <v>0</v>
      </c>
    </row>
    <row r="658" ht="18.95" customHeight="1" spans="1:4">
      <c r="A658" s="204" t="s">
        <v>1026</v>
      </c>
      <c r="B658" s="205">
        <v>0</v>
      </c>
      <c r="C658" s="205"/>
      <c r="D658" s="63" t="str">
        <f t="shared" si="9"/>
        <v/>
      </c>
    </row>
    <row r="659" ht="18.95" customHeight="1" spans="1:4">
      <c r="A659" s="204" t="s">
        <v>1028</v>
      </c>
      <c r="B659" s="205">
        <v>91</v>
      </c>
      <c r="C659" s="205">
        <v>95</v>
      </c>
      <c r="D659" s="63">
        <f t="shared" si="9"/>
        <v>0.044</v>
      </c>
    </row>
    <row r="660" ht="18.95" customHeight="1" spans="1:4">
      <c r="A660" s="204" t="s">
        <v>1030</v>
      </c>
      <c r="B660" s="205">
        <v>0</v>
      </c>
      <c r="C660" s="205"/>
      <c r="D660" s="63" t="str">
        <f t="shared" si="9"/>
        <v/>
      </c>
    </row>
    <row r="661" ht="18.95" customHeight="1" spans="1:4">
      <c r="A661" s="204" t="s">
        <v>1032</v>
      </c>
      <c r="B661" s="205">
        <v>0</v>
      </c>
      <c r="C661" s="205"/>
      <c r="D661" s="63" t="str">
        <f t="shared" si="9"/>
        <v/>
      </c>
    </row>
    <row r="662" ht="18.95" customHeight="1" spans="1:4">
      <c r="A662" s="204" t="s">
        <v>1034</v>
      </c>
      <c r="B662" s="205">
        <v>0</v>
      </c>
      <c r="C662" s="205"/>
      <c r="D662" s="63" t="str">
        <f t="shared" si="9"/>
        <v/>
      </c>
    </row>
    <row r="663" ht="18.95" customHeight="1" spans="1:4">
      <c r="A663" s="204" t="s">
        <v>1036</v>
      </c>
      <c r="B663" s="205">
        <f>SUM(B664:B669)</f>
        <v>567</v>
      </c>
      <c r="C663" s="205">
        <f>SUM(C664:C669)</f>
        <v>920</v>
      </c>
      <c r="D663" s="63">
        <f t="shared" si="9"/>
        <v>0.623</v>
      </c>
    </row>
    <row r="664" ht="18.95" customHeight="1" spans="1:4">
      <c r="A664" s="204" t="s">
        <v>1038</v>
      </c>
      <c r="B664" s="205">
        <v>7</v>
      </c>
      <c r="C664" s="205">
        <v>10</v>
      </c>
      <c r="D664" s="63">
        <f t="shared" si="9"/>
        <v>0.429</v>
      </c>
    </row>
    <row r="665" ht="18.95" customHeight="1" spans="1:4">
      <c r="A665" s="204" t="s">
        <v>1040</v>
      </c>
      <c r="B665" s="205">
        <v>336</v>
      </c>
      <c r="C665" s="205">
        <v>360</v>
      </c>
      <c r="D665" s="63">
        <f t="shared" si="9"/>
        <v>0.071</v>
      </c>
    </row>
    <row r="666" ht="18.95" customHeight="1" spans="1:4">
      <c r="A666" s="204" t="s">
        <v>1042</v>
      </c>
      <c r="B666" s="205">
        <v>224</v>
      </c>
      <c r="C666" s="205">
        <v>240</v>
      </c>
      <c r="D666" s="63">
        <f t="shared" si="9"/>
        <v>0.071</v>
      </c>
    </row>
    <row r="667" ht="18.95" customHeight="1" spans="1:4">
      <c r="A667" s="206" t="s">
        <v>1044</v>
      </c>
      <c r="B667" s="205">
        <v>0</v>
      </c>
      <c r="C667" s="205"/>
      <c r="D667" s="63" t="str">
        <f t="shared" si="9"/>
        <v/>
      </c>
    </row>
    <row r="668" ht="18.95" customHeight="1" spans="1:4">
      <c r="A668" s="206" t="s">
        <v>280</v>
      </c>
      <c r="B668" s="205">
        <v>0</v>
      </c>
      <c r="C668" s="205">
        <v>310</v>
      </c>
      <c r="D668" s="63" t="str">
        <f t="shared" si="9"/>
        <v/>
      </c>
    </row>
    <row r="669" ht="18.95" customHeight="1" spans="1:4">
      <c r="A669" s="204" t="s">
        <v>1046</v>
      </c>
      <c r="B669" s="205">
        <v>0</v>
      </c>
      <c r="C669" s="205"/>
      <c r="D669" s="63" t="str">
        <f t="shared" si="9"/>
        <v/>
      </c>
    </row>
    <row r="670" ht="18.95" customHeight="1" spans="1:4">
      <c r="A670" s="204" t="s">
        <v>1048</v>
      </c>
      <c r="B670" s="205">
        <f>SUM(B671:B676)</f>
        <v>198</v>
      </c>
      <c r="C670" s="205">
        <f>SUM(C671:C676)</f>
        <v>215</v>
      </c>
      <c r="D670" s="63">
        <f t="shared" si="9"/>
        <v>0.086</v>
      </c>
    </row>
    <row r="671" ht="18.95" customHeight="1" spans="1:4">
      <c r="A671" s="204" t="s">
        <v>1050</v>
      </c>
      <c r="B671" s="205">
        <v>162</v>
      </c>
      <c r="C671" s="205">
        <v>175</v>
      </c>
      <c r="D671" s="63">
        <f t="shared" si="9"/>
        <v>0.08</v>
      </c>
    </row>
    <row r="672" ht="18.95" customHeight="1" spans="1:4">
      <c r="A672" s="204" t="s">
        <v>1052</v>
      </c>
      <c r="B672" s="205">
        <v>36</v>
      </c>
      <c r="C672" s="205">
        <v>40</v>
      </c>
      <c r="D672" s="63">
        <f t="shared" si="9"/>
        <v>0.111</v>
      </c>
    </row>
    <row r="673" ht="18.95" customHeight="1" spans="1:4">
      <c r="A673" s="204" t="s">
        <v>1054</v>
      </c>
      <c r="B673" s="205">
        <v>0</v>
      </c>
      <c r="C673" s="205"/>
      <c r="D673" s="63" t="str">
        <f t="shared" si="9"/>
        <v/>
      </c>
    </row>
    <row r="674" ht="18.95" customHeight="1" spans="1:4">
      <c r="A674" s="204" t="s">
        <v>1056</v>
      </c>
      <c r="B674" s="205">
        <v>0</v>
      </c>
      <c r="C674" s="205"/>
      <c r="D674" s="63" t="str">
        <f t="shared" si="9"/>
        <v/>
      </c>
    </row>
    <row r="675" ht="18.95" customHeight="1" spans="1:4">
      <c r="A675" s="204" t="s">
        <v>1058</v>
      </c>
      <c r="B675" s="205">
        <v>0</v>
      </c>
      <c r="C675" s="205"/>
      <c r="D675" s="63" t="str">
        <f t="shared" si="9"/>
        <v/>
      </c>
    </row>
    <row r="676" ht="18.95" customHeight="1" spans="1:4">
      <c r="A676" s="204" t="s">
        <v>1060</v>
      </c>
      <c r="B676" s="205">
        <v>0</v>
      </c>
      <c r="C676" s="205"/>
      <c r="D676" s="63" t="str">
        <f t="shared" si="9"/>
        <v/>
      </c>
    </row>
    <row r="677" ht="18.95" customHeight="1" spans="1:4">
      <c r="A677" s="204" t="s">
        <v>1062</v>
      </c>
      <c r="B677" s="205">
        <f>SUM(B678:B685)</f>
        <v>596</v>
      </c>
      <c r="C677" s="205">
        <f>SUM(C678:C685)</f>
        <v>643</v>
      </c>
      <c r="D677" s="63">
        <f t="shared" si="9"/>
        <v>0.079</v>
      </c>
    </row>
    <row r="678" ht="18.95" customHeight="1" spans="1:4">
      <c r="A678" s="204" t="s">
        <v>139</v>
      </c>
      <c r="B678" s="205">
        <v>215</v>
      </c>
      <c r="C678" s="205">
        <v>218</v>
      </c>
      <c r="D678" s="63">
        <f t="shared" si="9"/>
        <v>0.014</v>
      </c>
    </row>
    <row r="679" ht="18.95" customHeight="1" spans="1:4">
      <c r="A679" s="204" t="s">
        <v>142</v>
      </c>
      <c r="B679" s="205">
        <v>45</v>
      </c>
      <c r="C679" s="205">
        <v>50</v>
      </c>
      <c r="D679" s="63">
        <f t="shared" si="9"/>
        <v>0.111</v>
      </c>
    </row>
    <row r="680" ht="18.95" customHeight="1" spans="1:4">
      <c r="A680" s="204" t="s">
        <v>145</v>
      </c>
      <c r="B680" s="205">
        <v>0</v>
      </c>
      <c r="C680" s="205">
        <v>0</v>
      </c>
      <c r="D680" s="63" t="str">
        <f t="shared" si="9"/>
        <v/>
      </c>
    </row>
    <row r="681" ht="18.95" customHeight="1" spans="1:4">
      <c r="A681" s="204" t="s">
        <v>1064</v>
      </c>
      <c r="B681" s="205">
        <v>68</v>
      </c>
      <c r="C681" s="205">
        <v>75</v>
      </c>
      <c r="D681" s="63">
        <f t="shared" si="9"/>
        <v>0.103</v>
      </c>
    </row>
    <row r="682" ht="18.95" customHeight="1" spans="1:4">
      <c r="A682" s="204" t="s">
        <v>1066</v>
      </c>
      <c r="B682" s="205">
        <v>170</v>
      </c>
      <c r="C682" s="205">
        <v>200</v>
      </c>
      <c r="D682" s="63">
        <f t="shared" si="9"/>
        <v>0.176</v>
      </c>
    </row>
    <row r="683" ht="18.95" customHeight="1" spans="1:4">
      <c r="A683" s="204" t="s">
        <v>1068</v>
      </c>
      <c r="B683" s="205">
        <v>98</v>
      </c>
      <c r="C683" s="205">
        <v>100</v>
      </c>
      <c r="D683" s="63">
        <f t="shared" si="9"/>
        <v>0.02</v>
      </c>
    </row>
    <row r="684" ht="18.95" customHeight="1" spans="1:4">
      <c r="A684" s="206" t="s">
        <v>1070</v>
      </c>
      <c r="B684" s="205">
        <v>0</v>
      </c>
      <c r="C684" s="205"/>
      <c r="D684" s="63" t="str">
        <f t="shared" si="9"/>
        <v/>
      </c>
    </row>
    <row r="685" ht="18.95" customHeight="1" spans="1:4">
      <c r="A685" s="204" t="s">
        <v>1072</v>
      </c>
      <c r="B685" s="205">
        <v>0</v>
      </c>
      <c r="C685" s="205"/>
      <c r="D685" s="63" t="str">
        <f t="shared" si="9"/>
        <v/>
      </c>
    </row>
    <row r="686" ht="18.95" customHeight="1" spans="1:4">
      <c r="A686" s="204" t="s">
        <v>1074</v>
      </c>
      <c r="B686" s="205">
        <f>SUM(B687:B690)</f>
        <v>130</v>
      </c>
      <c r="C686" s="205">
        <f>SUM(C687:C690)</f>
        <v>0</v>
      </c>
      <c r="D686" s="63" t="str">
        <f t="shared" si="9"/>
        <v/>
      </c>
    </row>
    <row r="687" ht="18.95" customHeight="1" spans="1:4">
      <c r="A687" s="204" t="s">
        <v>1076</v>
      </c>
      <c r="B687" s="205">
        <v>0</v>
      </c>
      <c r="C687" s="205"/>
      <c r="D687" s="63" t="str">
        <f t="shared" si="9"/>
        <v/>
      </c>
    </row>
    <row r="688" ht="18.95" customHeight="1" spans="1:4">
      <c r="A688" s="204" t="s">
        <v>1078</v>
      </c>
      <c r="B688" s="205">
        <v>0</v>
      </c>
      <c r="C688" s="205"/>
      <c r="D688" s="63" t="str">
        <f t="shared" si="9"/>
        <v/>
      </c>
    </row>
    <row r="689" ht="18.95" customHeight="1" spans="1:4">
      <c r="A689" s="204" t="s">
        <v>1080</v>
      </c>
      <c r="B689" s="205">
        <v>0</v>
      </c>
      <c r="C689" s="205"/>
      <c r="D689" s="63" t="str">
        <f t="shared" si="9"/>
        <v/>
      </c>
    </row>
    <row r="690" ht="18.95" customHeight="1" spans="1:4">
      <c r="A690" s="204" t="s">
        <v>1082</v>
      </c>
      <c r="B690" s="205">
        <v>130</v>
      </c>
      <c r="C690" s="205"/>
      <c r="D690" s="63" t="str">
        <f t="shared" si="9"/>
        <v/>
      </c>
    </row>
    <row r="691" ht="18.95" customHeight="1" spans="1:4">
      <c r="A691" s="204" t="s">
        <v>1084</v>
      </c>
      <c r="B691" s="205">
        <f>SUM(B692:B695)</f>
        <v>246</v>
      </c>
      <c r="C691" s="205">
        <f>SUM(C692:C695)</f>
        <v>256</v>
      </c>
      <c r="D691" s="63">
        <f t="shared" si="9"/>
        <v>0.041</v>
      </c>
    </row>
    <row r="692" ht="18.95" customHeight="1" spans="1:4">
      <c r="A692" s="204" t="s">
        <v>139</v>
      </c>
      <c r="B692" s="205">
        <v>164</v>
      </c>
      <c r="C692" s="205">
        <v>166</v>
      </c>
      <c r="D692" s="63">
        <f t="shared" si="9"/>
        <v>0.012</v>
      </c>
    </row>
    <row r="693" ht="18.95" customHeight="1" spans="1:4">
      <c r="A693" s="204" t="s">
        <v>142</v>
      </c>
      <c r="B693" s="205">
        <v>82</v>
      </c>
      <c r="C693" s="205">
        <v>90</v>
      </c>
      <c r="D693" s="63">
        <f t="shared" si="9"/>
        <v>0.098</v>
      </c>
    </row>
    <row r="694" ht="18.95" customHeight="1" spans="1:4">
      <c r="A694" s="204" t="s">
        <v>145</v>
      </c>
      <c r="B694" s="205">
        <v>0</v>
      </c>
      <c r="C694" s="205">
        <v>0</v>
      </c>
      <c r="D694" s="63" t="str">
        <f t="shared" si="9"/>
        <v/>
      </c>
    </row>
    <row r="695" ht="18.95" customHeight="1" spans="1:4">
      <c r="A695" s="204" t="s">
        <v>1086</v>
      </c>
      <c r="B695" s="205">
        <v>0</v>
      </c>
      <c r="C695" s="205">
        <v>0</v>
      </c>
      <c r="D695" s="63" t="str">
        <f t="shared" si="9"/>
        <v/>
      </c>
    </row>
    <row r="696" ht="18.95" customHeight="1" spans="1:4">
      <c r="A696" s="204" t="s">
        <v>1088</v>
      </c>
      <c r="B696" s="205">
        <f>SUM(B697:B698)</f>
        <v>0</v>
      </c>
      <c r="C696" s="205">
        <f>SUM(C697:C698)</f>
        <v>0</v>
      </c>
      <c r="D696" s="63" t="str">
        <f t="shared" si="9"/>
        <v/>
      </c>
    </row>
    <row r="697" ht="18.95" customHeight="1" spans="1:4">
      <c r="A697" s="204" t="s">
        <v>1090</v>
      </c>
      <c r="B697" s="205"/>
      <c r="C697" s="205"/>
      <c r="D697" s="63" t="str">
        <f t="shared" si="9"/>
        <v/>
      </c>
    </row>
    <row r="698" ht="18.95" customHeight="1" spans="1:4">
      <c r="A698" s="204" t="s">
        <v>1092</v>
      </c>
      <c r="B698" s="205"/>
      <c r="C698" s="205"/>
      <c r="D698" s="63" t="str">
        <f t="shared" si="9"/>
        <v/>
      </c>
    </row>
    <row r="699" ht="18.95" customHeight="1" spans="1:4">
      <c r="A699" s="204" t="s">
        <v>1095</v>
      </c>
      <c r="B699" s="205">
        <f>SUM(B700:B701)</f>
        <v>305</v>
      </c>
      <c r="C699" s="205">
        <f>SUM(C700:C701)</f>
        <v>320</v>
      </c>
      <c r="D699" s="63">
        <f t="shared" si="9"/>
        <v>0.049</v>
      </c>
    </row>
    <row r="700" ht="18.95" customHeight="1" spans="1:4">
      <c r="A700" s="204" t="s">
        <v>1097</v>
      </c>
      <c r="B700" s="205"/>
      <c r="C700" s="205"/>
      <c r="D700" s="63" t="str">
        <f t="shared" si="9"/>
        <v/>
      </c>
    </row>
    <row r="701" ht="18.95" customHeight="1" spans="1:4">
      <c r="A701" s="204" t="s">
        <v>1099</v>
      </c>
      <c r="B701" s="205">
        <v>305</v>
      </c>
      <c r="C701" s="205">
        <v>320</v>
      </c>
      <c r="D701" s="63">
        <f t="shared" si="9"/>
        <v>0.049</v>
      </c>
    </row>
    <row r="702" ht="18.95" customHeight="1" spans="1:4">
      <c r="A702" s="206" t="s">
        <v>1102</v>
      </c>
      <c r="B702" s="205">
        <f>SUM(B703:B704)</f>
        <v>0</v>
      </c>
      <c r="C702" s="205">
        <f>SUM(C703:C704)</f>
        <v>0</v>
      </c>
      <c r="D702" s="63" t="str">
        <f t="shared" si="9"/>
        <v/>
      </c>
    </row>
    <row r="703" ht="18.95" customHeight="1" spans="1:4">
      <c r="A703" s="206" t="s">
        <v>1104</v>
      </c>
      <c r="B703" s="205"/>
      <c r="C703" s="205"/>
      <c r="D703" s="63" t="str">
        <f t="shared" si="9"/>
        <v/>
      </c>
    </row>
    <row r="704" ht="18.95" customHeight="1" spans="1:4">
      <c r="A704" s="206" t="s">
        <v>1106</v>
      </c>
      <c r="B704" s="205"/>
      <c r="C704" s="205"/>
      <c r="D704" s="63" t="str">
        <f t="shared" si="9"/>
        <v/>
      </c>
    </row>
    <row r="705" ht="18.95" customHeight="1" spans="1:4">
      <c r="A705" s="204" t="s">
        <v>1108</v>
      </c>
      <c r="B705" s="205">
        <f>SUM(B706:B707)</f>
        <v>0</v>
      </c>
      <c r="C705" s="205">
        <f>SUM(C706:C707)</f>
        <v>0</v>
      </c>
      <c r="D705" s="63" t="str">
        <f t="shared" ref="D705:D775" si="10">IF(OR(VALUE(C705)=0,ISERROR(C705/B705-1)),"",ROUND(C705/B705-1,3))</f>
        <v/>
      </c>
    </row>
    <row r="706" ht="18.95" customHeight="1" spans="1:4">
      <c r="A706" s="206" t="s">
        <v>2579</v>
      </c>
      <c r="B706" s="205">
        <v>0</v>
      </c>
      <c r="C706" s="205">
        <v>0</v>
      </c>
      <c r="D706" s="63" t="str">
        <f t="shared" si="10"/>
        <v/>
      </c>
    </row>
    <row r="707" ht="18.95" customHeight="1" spans="1:4">
      <c r="A707" s="204" t="s">
        <v>1112</v>
      </c>
      <c r="B707" s="205">
        <v>0</v>
      </c>
      <c r="C707" s="205">
        <v>0</v>
      </c>
      <c r="D707" s="63" t="str">
        <f t="shared" si="10"/>
        <v/>
      </c>
    </row>
    <row r="708" ht="18.95" customHeight="1" spans="1:4">
      <c r="A708" s="204" t="s">
        <v>1114</v>
      </c>
      <c r="B708" s="205">
        <f>SUM(B709:B710)</f>
        <v>0</v>
      </c>
      <c r="C708" s="205">
        <f>SUM(C709:C710)</f>
        <v>0</v>
      </c>
      <c r="D708" s="63" t="str">
        <f t="shared" si="10"/>
        <v/>
      </c>
    </row>
    <row r="709" ht="18.95" customHeight="1" spans="1:4">
      <c r="A709" s="204" t="s">
        <v>1116</v>
      </c>
      <c r="B709" s="205"/>
      <c r="C709" s="205"/>
      <c r="D709" s="63" t="str">
        <f t="shared" si="10"/>
        <v/>
      </c>
    </row>
    <row r="710" ht="18.95" customHeight="1" spans="1:4">
      <c r="A710" s="206" t="s">
        <v>1118</v>
      </c>
      <c r="B710" s="205"/>
      <c r="C710" s="205"/>
      <c r="D710" s="63" t="str">
        <f t="shared" si="10"/>
        <v/>
      </c>
    </row>
    <row r="711" ht="18.95" customHeight="1" spans="1:4">
      <c r="A711" s="206" t="s">
        <v>1120</v>
      </c>
      <c r="B711" s="205">
        <f>SUM(B712:B714)</f>
        <v>7279</v>
      </c>
      <c r="C711" s="205">
        <f>SUM(C712:C714)</f>
        <v>7500</v>
      </c>
      <c r="D711" s="63">
        <f t="shared" si="10"/>
        <v>0.03</v>
      </c>
    </row>
    <row r="712" ht="18.95" customHeight="1" spans="1:4">
      <c r="A712" s="206" t="s">
        <v>1122</v>
      </c>
      <c r="B712" s="205">
        <v>7279</v>
      </c>
      <c r="C712" s="205">
        <v>7500</v>
      </c>
      <c r="D712" s="63">
        <f t="shared" si="10"/>
        <v>0.03</v>
      </c>
    </row>
    <row r="713" ht="18.95" customHeight="1" spans="1:4">
      <c r="A713" s="206" t="s">
        <v>964</v>
      </c>
      <c r="B713" s="205"/>
      <c r="C713" s="205"/>
      <c r="D713" s="63" t="str">
        <f t="shared" si="10"/>
        <v/>
      </c>
    </row>
    <row r="714" ht="18.95" customHeight="1" spans="1:4">
      <c r="A714" s="206" t="s">
        <v>1125</v>
      </c>
      <c r="B714" s="205"/>
      <c r="C714" s="205"/>
      <c r="D714" s="63" t="str">
        <f t="shared" si="10"/>
        <v/>
      </c>
    </row>
    <row r="715" ht="18.95" customHeight="1" spans="1:4">
      <c r="A715" s="206" t="s">
        <v>1128</v>
      </c>
      <c r="B715" s="205">
        <f>SUM(B716:B719)</f>
        <v>0</v>
      </c>
      <c r="C715" s="205">
        <f>SUM(C716:C719)</f>
        <v>0</v>
      </c>
      <c r="D715" s="63" t="str">
        <f t="shared" si="10"/>
        <v/>
      </c>
    </row>
    <row r="716" ht="18.95" customHeight="1" spans="1:4">
      <c r="A716" s="206" t="s">
        <v>956</v>
      </c>
      <c r="B716" s="205"/>
      <c r="C716" s="205"/>
      <c r="D716" s="63" t="str">
        <f t="shared" si="10"/>
        <v/>
      </c>
    </row>
    <row r="717" ht="18.95" customHeight="1" spans="1:4">
      <c r="A717" s="204" t="s">
        <v>960</v>
      </c>
      <c r="B717" s="205"/>
      <c r="C717" s="205"/>
      <c r="D717" s="63" t="str">
        <f t="shared" si="10"/>
        <v/>
      </c>
    </row>
    <row r="718" ht="18.95" customHeight="1" spans="1:4">
      <c r="A718" s="204" t="s">
        <v>962</v>
      </c>
      <c r="B718" s="205"/>
      <c r="C718" s="205"/>
      <c r="D718" s="63" t="str">
        <f t="shared" si="10"/>
        <v/>
      </c>
    </row>
    <row r="719" ht="18.95" customHeight="1" spans="1:4">
      <c r="A719" s="206" t="s">
        <v>2580</v>
      </c>
      <c r="B719" s="205">
        <v>0</v>
      </c>
      <c r="C719" s="205"/>
      <c r="D719" s="63" t="str">
        <f t="shared" si="10"/>
        <v/>
      </c>
    </row>
    <row r="720" ht="18.95" customHeight="1" spans="1:4">
      <c r="A720" s="206" t="s">
        <v>2581</v>
      </c>
      <c r="B720" s="205">
        <f>SUM(B721:B727)</f>
        <v>0</v>
      </c>
      <c r="C720" s="205">
        <f>SUM(C721:C727)</f>
        <v>450</v>
      </c>
      <c r="D720" s="63" t="str">
        <f t="shared" si="10"/>
        <v/>
      </c>
    </row>
    <row r="721" ht="18.95" customHeight="1" spans="1:4">
      <c r="A721" s="206" t="s">
        <v>139</v>
      </c>
      <c r="B721" s="205"/>
      <c r="C721" s="205">
        <v>150</v>
      </c>
      <c r="D721" s="63" t="str">
        <f t="shared" si="10"/>
        <v/>
      </c>
    </row>
    <row r="722" ht="18.95" customHeight="1" spans="1:4">
      <c r="A722" s="206" t="s">
        <v>142</v>
      </c>
      <c r="B722" s="205"/>
      <c r="C722" s="205">
        <v>110</v>
      </c>
      <c r="D722" s="63" t="str">
        <f t="shared" si="10"/>
        <v/>
      </c>
    </row>
    <row r="723" ht="18.95" customHeight="1" spans="1:4">
      <c r="A723" s="206" t="s">
        <v>145</v>
      </c>
      <c r="B723" s="205"/>
      <c r="C723" s="205"/>
      <c r="D723" s="63" t="str">
        <f t="shared" si="10"/>
        <v/>
      </c>
    </row>
    <row r="724" ht="18.95" customHeight="1" spans="1:4">
      <c r="A724" s="206" t="s">
        <v>938</v>
      </c>
      <c r="B724" s="205"/>
      <c r="C724" s="205">
        <v>150</v>
      </c>
      <c r="D724" s="63" t="str">
        <f t="shared" si="10"/>
        <v/>
      </c>
    </row>
    <row r="725" ht="18.95" customHeight="1" spans="1:4">
      <c r="A725" s="206" t="s">
        <v>948</v>
      </c>
      <c r="B725" s="205"/>
      <c r="C725" s="205">
        <v>40</v>
      </c>
      <c r="D725" s="63" t="str">
        <f t="shared" si="10"/>
        <v/>
      </c>
    </row>
    <row r="726" ht="18.95" customHeight="1" spans="1:4">
      <c r="A726" s="206" t="s">
        <v>166</v>
      </c>
      <c r="B726" s="205"/>
      <c r="C726" s="205"/>
      <c r="D726" s="63" t="str">
        <f t="shared" si="10"/>
        <v/>
      </c>
    </row>
    <row r="727" ht="18.95" customHeight="1" spans="1:4">
      <c r="A727" s="206" t="s">
        <v>2582</v>
      </c>
      <c r="B727" s="205"/>
      <c r="C727" s="205"/>
      <c r="D727" s="63" t="str">
        <f t="shared" si="10"/>
        <v/>
      </c>
    </row>
    <row r="728" ht="18.95" customHeight="1" spans="1:4">
      <c r="A728" s="204" t="s">
        <v>1130</v>
      </c>
      <c r="B728" s="205">
        <f>B729</f>
        <v>0</v>
      </c>
      <c r="C728" s="205">
        <f>C729</f>
        <v>0</v>
      </c>
      <c r="D728" s="63" t="str">
        <f t="shared" si="10"/>
        <v/>
      </c>
    </row>
    <row r="729" ht="18.95" customHeight="1" spans="1:4">
      <c r="A729" s="204" t="s">
        <v>1131</v>
      </c>
      <c r="B729" s="205"/>
      <c r="C729" s="205"/>
      <c r="D729" s="63" t="str">
        <f t="shared" si="10"/>
        <v/>
      </c>
    </row>
    <row r="730" s="156" customFormat="1" ht="18.95" customHeight="1" spans="1:4">
      <c r="A730" s="202" t="s">
        <v>2583</v>
      </c>
      <c r="B730" s="203" t="e">
        <f>SUMIFS(B$731:B$812,#REF!,"&lt;&gt;")</f>
        <v>#REF!</v>
      </c>
      <c r="C730" s="203" t="e">
        <f>SUMIFS(C$731:C$812,#REF!,"&lt;&gt;")</f>
        <v>#REF!</v>
      </c>
      <c r="D730" s="140" t="e">
        <f t="shared" si="10"/>
        <v>#REF!</v>
      </c>
    </row>
    <row r="731" ht="18.95" customHeight="1" spans="1:4">
      <c r="A731" s="206" t="s">
        <v>2584</v>
      </c>
      <c r="B731" s="205">
        <f>SUM(B732:B735)</f>
        <v>1261</v>
      </c>
      <c r="C731" s="205">
        <f>SUM(C732:C735)</f>
        <v>1309</v>
      </c>
      <c r="D731" s="63">
        <f t="shared" si="10"/>
        <v>0.038</v>
      </c>
    </row>
    <row r="732" ht="18.95" customHeight="1" spans="1:4">
      <c r="A732" s="204" t="s">
        <v>139</v>
      </c>
      <c r="B732" s="205">
        <v>846</v>
      </c>
      <c r="C732" s="205">
        <v>859</v>
      </c>
      <c r="D732" s="63">
        <f t="shared" si="10"/>
        <v>0.015</v>
      </c>
    </row>
    <row r="733" ht="18.95" customHeight="1" spans="1:4">
      <c r="A733" s="204" t="s">
        <v>142</v>
      </c>
      <c r="B733" s="205">
        <v>415</v>
      </c>
      <c r="C733" s="205">
        <v>450</v>
      </c>
      <c r="D733" s="63">
        <f t="shared" si="10"/>
        <v>0.084</v>
      </c>
    </row>
    <row r="734" ht="18.95" customHeight="1" spans="1:4">
      <c r="A734" s="204" t="s">
        <v>145</v>
      </c>
      <c r="B734" s="205">
        <v>0</v>
      </c>
      <c r="C734" s="205">
        <v>0</v>
      </c>
      <c r="D734" s="63" t="str">
        <f t="shared" si="10"/>
        <v/>
      </c>
    </row>
    <row r="735" ht="18.95" customHeight="1" spans="1:4">
      <c r="A735" s="206" t="s">
        <v>2585</v>
      </c>
      <c r="B735" s="205">
        <v>0</v>
      </c>
      <c r="C735" s="205"/>
      <c r="D735" s="63" t="str">
        <f t="shared" si="10"/>
        <v/>
      </c>
    </row>
    <row r="736" ht="18.95" customHeight="1" spans="1:4">
      <c r="A736" s="204" t="s">
        <v>1140</v>
      </c>
      <c r="B736" s="205">
        <f>SUM(B737:B748)</f>
        <v>9589</v>
      </c>
      <c r="C736" s="205">
        <f>SUM(C737:C748)</f>
        <v>10172</v>
      </c>
      <c r="D736" s="63">
        <f t="shared" si="10"/>
        <v>0.061</v>
      </c>
    </row>
    <row r="737" ht="18.95" customHeight="1" spans="1:4">
      <c r="A737" s="204" t="s">
        <v>1142</v>
      </c>
      <c r="B737" s="205">
        <v>5784</v>
      </c>
      <c r="C737" s="205">
        <v>6200</v>
      </c>
      <c r="D737" s="63">
        <f t="shared" si="10"/>
        <v>0.072</v>
      </c>
    </row>
    <row r="738" ht="18.95" customHeight="1" spans="1:4">
      <c r="A738" s="204" t="s">
        <v>1144</v>
      </c>
      <c r="B738" s="205">
        <v>2798</v>
      </c>
      <c r="C738" s="205">
        <v>3000</v>
      </c>
      <c r="D738" s="63">
        <f t="shared" si="10"/>
        <v>0.072</v>
      </c>
    </row>
    <row r="739" ht="18.95" customHeight="1" spans="1:4">
      <c r="A739" s="204" t="s">
        <v>1146</v>
      </c>
      <c r="B739" s="205">
        <v>890</v>
      </c>
      <c r="C739" s="205">
        <v>940</v>
      </c>
      <c r="D739" s="63">
        <f t="shared" si="10"/>
        <v>0.056</v>
      </c>
    </row>
    <row r="740" ht="18.95" customHeight="1" spans="1:4">
      <c r="A740" s="204" t="s">
        <v>1148</v>
      </c>
      <c r="B740" s="205">
        <v>0</v>
      </c>
      <c r="C740" s="205">
        <v>0</v>
      </c>
      <c r="D740" s="63" t="str">
        <f t="shared" si="10"/>
        <v/>
      </c>
    </row>
    <row r="741" ht="18.95" customHeight="1" spans="1:4">
      <c r="A741" s="204" t="s">
        <v>1150</v>
      </c>
      <c r="B741" s="205">
        <v>32</v>
      </c>
      <c r="C741" s="205">
        <v>32</v>
      </c>
      <c r="D741" s="63">
        <f t="shared" si="10"/>
        <v>0</v>
      </c>
    </row>
    <row r="742" ht="18.95" customHeight="1" spans="1:4">
      <c r="A742" s="204" t="s">
        <v>1152</v>
      </c>
      <c r="B742" s="205">
        <v>0</v>
      </c>
      <c r="C742" s="205">
        <v>0</v>
      </c>
      <c r="D742" s="63" t="str">
        <f t="shared" si="10"/>
        <v/>
      </c>
    </row>
    <row r="743" ht="18.95" customHeight="1" spans="1:4">
      <c r="A743" s="204" t="s">
        <v>1154</v>
      </c>
      <c r="B743" s="205">
        <v>0</v>
      </c>
      <c r="C743" s="205">
        <v>0</v>
      </c>
      <c r="D743" s="63" t="str">
        <f t="shared" si="10"/>
        <v/>
      </c>
    </row>
    <row r="744" ht="18.95" customHeight="1" spans="1:4">
      <c r="A744" s="204" t="s">
        <v>1156</v>
      </c>
      <c r="B744" s="205">
        <v>0</v>
      </c>
      <c r="C744" s="205">
        <v>0</v>
      </c>
      <c r="D744" s="63" t="str">
        <f t="shared" si="10"/>
        <v/>
      </c>
    </row>
    <row r="745" ht="18.95" customHeight="1" spans="1:4">
      <c r="A745" s="204" t="s">
        <v>1158</v>
      </c>
      <c r="B745" s="205">
        <v>0</v>
      </c>
      <c r="C745" s="205">
        <v>0</v>
      </c>
      <c r="D745" s="63" t="str">
        <f t="shared" si="10"/>
        <v/>
      </c>
    </row>
    <row r="746" ht="18.95" customHeight="1" spans="1:4">
      <c r="A746" s="204" t="s">
        <v>1160</v>
      </c>
      <c r="B746" s="205">
        <v>0</v>
      </c>
      <c r="C746" s="205">
        <v>0</v>
      </c>
      <c r="D746" s="63" t="str">
        <f t="shared" si="10"/>
        <v/>
      </c>
    </row>
    <row r="747" ht="18.95" customHeight="1" spans="1:4">
      <c r="A747" s="204" t="s">
        <v>1162</v>
      </c>
      <c r="B747" s="205">
        <v>0</v>
      </c>
      <c r="C747" s="205">
        <v>0</v>
      </c>
      <c r="D747" s="63" t="str">
        <f t="shared" si="10"/>
        <v/>
      </c>
    </row>
    <row r="748" ht="18.95" customHeight="1" spans="1:4">
      <c r="A748" s="204" t="s">
        <v>1164</v>
      </c>
      <c r="B748" s="205">
        <v>85</v>
      </c>
      <c r="C748" s="205"/>
      <c r="D748" s="63" t="str">
        <f t="shared" si="10"/>
        <v/>
      </c>
    </row>
    <row r="749" ht="18.95" customHeight="1" spans="1:4">
      <c r="A749" s="204" t="s">
        <v>1166</v>
      </c>
      <c r="B749" s="205">
        <f>SUM(B750:B752)</f>
        <v>57</v>
      </c>
      <c r="C749" s="205">
        <f>SUM(C750:C752)</f>
        <v>60</v>
      </c>
      <c r="D749" s="63">
        <f t="shared" si="10"/>
        <v>0.053</v>
      </c>
    </row>
    <row r="750" ht="18.95" customHeight="1" spans="1:4">
      <c r="A750" s="204" t="s">
        <v>1168</v>
      </c>
      <c r="B750" s="205">
        <v>57</v>
      </c>
      <c r="C750" s="205">
        <v>60</v>
      </c>
      <c r="D750" s="63">
        <f t="shared" si="10"/>
        <v>0.053</v>
      </c>
    </row>
    <row r="751" ht="18.95" customHeight="1" spans="1:4">
      <c r="A751" s="204" t="s">
        <v>1170</v>
      </c>
      <c r="B751" s="205">
        <v>0</v>
      </c>
      <c r="C751" s="205"/>
      <c r="D751" s="63" t="str">
        <f t="shared" si="10"/>
        <v/>
      </c>
    </row>
    <row r="752" ht="18.95" customHeight="1" spans="1:4">
      <c r="A752" s="204" t="s">
        <v>1172</v>
      </c>
      <c r="B752" s="205">
        <v>0</v>
      </c>
      <c r="C752" s="205"/>
      <c r="D752" s="63" t="str">
        <f t="shared" si="10"/>
        <v/>
      </c>
    </row>
    <row r="753" ht="18.95" customHeight="1" spans="1:4">
      <c r="A753" s="204" t="s">
        <v>1174</v>
      </c>
      <c r="B753" s="205">
        <f>SUM(B754:B764)</f>
        <v>5262</v>
      </c>
      <c r="C753" s="205">
        <f>SUM(C754:C764)</f>
        <v>5535</v>
      </c>
      <c r="D753" s="63">
        <f t="shared" si="10"/>
        <v>0.052</v>
      </c>
    </row>
    <row r="754" ht="18.95" customHeight="1" spans="1:4">
      <c r="A754" s="204" t="s">
        <v>1176</v>
      </c>
      <c r="B754" s="205">
        <v>2464</v>
      </c>
      <c r="C754" s="205">
        <v>2600</v>
      </c>
      <c r="D754" s="63">
        <f t="shared" si="10"/>
        <v>0.055</v>
      </c>
    </row>
    <row r="755" ht="18.95" customHeight="1" spans="1:4">
      <c r="A755" s="204" t="s">
        <v>1178</v>
      </c>
      <c r="B755" s="205">
        <v>384</v>
      </c>
      <c r="C755" s="205">
        <v>400</v>
      </c>
      <c r="D755" s="63">
        <f t="shared" si="10"/>
        <v>0.042</v>
      </c>
    </row>
    <row r="756" ht="18.95" customHeight="1" spans="1:4">
      <c r="A756" s="204" t="s">
        <v>1180</v>
      </c>
      <c r="B756" s="205">
        <v>942</v>
      </c>
      <c r="C756" s="205">
        <v>1000</v>
      </c>
      <c r="D756" s="63">
        <f t="shared" si="10"/>
        <v>0.062</v>
      </c>
    </row>
    <row r="757" ht="18.95" customHeight="1" spans="1:4">
      <c r="A757" s="204" t="s">
        <v>1182</v>
      </c>
      <c r="B757" s="205">
        <v>539</v>
      </c>
      <c r="C757" s="205">
        <v>570</v>
      </c>
      <c r="D757" s="63">
        <f t="shared" si="10"/>
        <v>0.058</v>
      </c>
    </row>
    <row r="758" ht="18.95" customHeight="1" spans="1:4">
      <c r="A758" s="204" t="s">
        <v>1184</v>
      </c>
      <c r="B758" s="205">
        <v>0</v>
      </c>
      <c r="C758" s="205">
        <v>0</v>
      </c>
      <c r="D758" s="63" t="str">
        <f t="shared" si="10"/>
        <v/>
      </c>
    </row>
    <row r="759" ht="18.95" customHeight="1" spans="1:4">
      <c r="A759" s="204" t="s">
        <v>1186</v>
      </c>
      <c r="B759" s="205">
        <v>343</v>
      </c>
      <c r="C759" s="205">
        <v>360</v>
      </c>
      <c r="D759" s="63">
        <f t="shared" si="10"/>
        <v>0.05</v>
      </c>
    </row>
    <row r="760" ht="18.95" customHeight="1" spans="1:4">
      <c r="A760" s="204" t="s">
        <v>1188</v>
      </c>
      <c r="B760" s="205">
        <v>0</v>
      </c>
      <c r="C760" s="205">
        <v>0</v>
      </c>
      <c r="D760" s="63" t="str">
        <f t="shared" si="10"/>
        <v/>
      </c>
    </row>
    <row r="761" ht="18.95" customHeight="1" spans="1:4">
      <c r="A761" s="204" t="s">
        <v>1190</v>
      </c>
      <c r="B761" s="205">
        <v>50</v>
      </c>
      <c r="C761" s="205">
        <v>55</v>
      </c>
      <c r="D761" s="63">
        <f t="shared" si="10"/>
        <v>0.1</v>
      </c>
    </row>
    <row r="762" ht="18.95" customHeight="1" spans="1:4">
      <c r="A762" s="204" t="s">
        <v>1192</v>
      </c>
      <c r="B762" s="205">
        <v>540</v>
      </c>
      <c r="C762" s="205">
        <v>550</v>
      </c>
      <c r="D762" s="63">
        <f t="shared" si="10"/>
        <v>0.019</v>
      </c>
    </row>
    <row r="763" ht="18.95" customHeight="1" spans="1:4">
      <c r="A763" s="204" t="s">
        <v>1194</v>
      </c>
      <c r="B763" s="205">
        <v>0</v>
      </c>
      <c r="C763" s="205"/>
      <c r="D763" s="63" t="str">
        <f t="shared" si="10"/>
        <v/>
      </c>
    </row>
    <row r="764" ht="18.95" customHeight="1" spans="1:4">
      <c r="A764" s="204" t="s">
        <v>1196</v>
      </c>
      <c r="B764" s="205">
        <v>0</v>
      </c>
      <c r="C764" s="205"/>
      <c r="D764" s="63" t="str">
        <f t="shared" si="10"/>
        <v/>
      </c>
    </row>
    <row r="765" ht="18.95" customHeight="1" spans="1:4">
      <c r="A765" s="204" t="s">
        <v>1218</v>
      </c>
      <c r="B765" s="205">
        <f>SUM(B766:B767)</f>
        <v>213</v>
      </c>
      <c r="C765" s="205">
        <f>SUM(C766:C767)</f>
        <v>230</v>
      </c>
      <c r="D765" s="63">
        <f t="shared" si="10"/>
        <v>0.08</v>
      </c>
    </row>
    <row r="766" ht="18.95" customHeight="1" spans="1:4">
      <c r="A766" s="204" t="s">
        <v>1220</v>
      </c>
      <c r="B766" s="205">
        <v>213</v>
      </c>
      <c r="C766" s="205">
        <v>230</v>
      </c>
      <c r="D766" s="63">
        <f t="shared" si="10"/>
        <v>0.08</v>
      </c>
    </row>
    <row r="767" ht="18.95" customHeight="1" spans="1:4">
      <c r="A767" s="204" t="s">
        <v>1222</v>
      </c>
      <c r="B767" s="205">
        <v>0</v>
      </c>
      <c r="C767" s="205">
        <v>0</v>
      </c>
      <c r="D767" s="63" t="str">
        <f t="shared" si="10"/>
        <v/>
      </c>
    </row>
    <row r="768" ht="18.95" customHeight="1" spans="1:4">
      <c r="A768" s="204" t="s">
        <v>1224</v>
      </c>
      <c r="B768" s="205">
        <f>SUM(B769:B771)</f>
        <v>27</v>
      </c>
      <c r="C768" s="205">
        <f>SUM(C769:C771)</f>
        <v>30</v>
      </c>
      <c r="D768" s="63">
        <f t="shared" si="10"/>
        <v>0.111</v>
      </c>
    </row>
    <row r="769" ht="18.95" customHeight="1" spans="1:4">
      <c r="A769" s="204" t="s">
        <v>1226</v>
      </c>
      <c r="B769" s="205">
        <v>27</v>
      </c>
      <c r="C769" s="205">
        <v>30</v>
      </c>
      <c r="D769" s="63">
        <f t="shared" si="10"/>
        <v>0.111</v>
      </c>
    </row>
    <row r="770" ht="18.95" customHeight="1" spans="1:4">
      <c r="A770" s="204" t="s">
        <v>1228</v>
      </c>
      <c r="B770" s="205">
        <v>0</v>
      </c>
      <c r="C770" s="205"/>
      <c r="D770" s="63" t="str">
        <f t="shared" si="10"/>
        <v/>
      </c>
    </row>
    <row r="771" ht="18.95" customHeight="1" spans="1:4">
      <c r="A771" s="204" t="s">
        <v>1230</v>
      </c>
      <c r="B771" s="205">
        <v>0</v>
      </c>
      <c r="C771" s="205"/>
      <c r="D771" s="63" t="str">
        <f t="shared" si="10"/>
        <v/>
      </c>
    </row>
    <row r="772" ht="18.95" customHeight="1" spans="1:4">
      <c r="A772" s="204" t="s">
        <v>1232</v>
      </c>
      <c r="B772" s="205">
        <f>SUM(B773:B781)</f>
        <v>1654</v>
      </c>
      <c r="C772" s="205">
        <f>SUM(C773:C781)</f>
        <v>0</v>
      </c>
      <c r="D772" s="63" t="str">
        <f t="shared" si="10"/>
        <v/>
      </c>
    </row>
    <row r="773" ht="18.95" customHeight="1" spans="1:4">
      <c r="A773" s="204" t="s">
        <v>139</v>
      </c>
      <c r="B773" s="205">
        <v>962</v>
      </c>
      <c r="C773" s="205"/>
      <c r="D773" s="63" t="str">
        <f t="shared" si="10"/>
        <v/>
      </c>
    </row>
    <row r="774" ht="18.95" customHeight="1" spans="1:4">
      <c r="A774" s="204" t="s">
        <v>142</v>
      </c>
      <c r="B774" s="205">
        <v>6</v>
      </c>
      <c r="C774" s="205"/>
      <c r="D774" s="63" t="str">
        <f t="shared" si="10"/>
        <v/>
      </c>
    </row>
    <row r="775" ht="18.95" customHeight="1" spans="1:4">
      <c r="A775" s="204" t="s">
        <v>145</v>
      </c>
      <c r="B775" s="205">
        <v>0</v>
      </c>
      <c r="C775" s="205"/>
      <c r="D775" s="63" t="str">
        <f t="shared" si="10"/>
        <v/>
      </c>
    </row>
    <row r="776" ht="18.95" customHeight="1" spans="1:4">
      <c r="A776" s="204" t="s">
        <v>1234</v>
      </c>
      <c r="B776" s="205">
        <v>38</v>
      </c>
      <c r="C776" s="205"/>
      <c r="D776" s="63" t="str">
        <f t="shared" ref="D776:D845" si="11">IF(OR(VALUE(C776)=0,ISERROR(C776/B776-1)),"",ROUND(C776/B776-1,3))</f>
        <v/>
      </c>
    </row>
    <row r="777" ht="18.95" customHeight="1" spans="1:4">
      <c r="A777" s="204" t="s">
        <v>1236</v>
      </c>
      <c r="B777" s="205">
        <v>0</v>
      </c>
      <c r="C777" s="205"/>
      <c r="D777" s="63" t="str">
        <f t="shared" si="11"/>
        <v/>
      </c>
    </row>
    <row r="778" ht="18.95" customHeight="1" spans="1:4">
      <c r="A778" s="204" t="s">
        <v>1238</v>
      </c>
      <c r="B778" s="205">
        <v>0</v>
      </c>
      <c r="C778" s="205"/>
      <c r="D778" s="63" t="str">
        <f t="shared" si="11"/>
        <v/>
      </c>
    </row>
    <row r="779" ht="18.95" customHeight="1" spans="1:4">
      <c r="A779" s="204" t="s">
        <v>1240</v>
      </c>
      <c r="B779" s="205">
        <v>312</v>
      </c>
      <c r="C779" s="205"/>
      <c r="D779" s="63" t="str">
        <f t="shared" si="11"/>
        <v/>
      </c>
    </row>
    <row r="780" ht="18.95" customHeight="1" spans="1:4">
      <c r="A780" s="204" t="s">
        <v>166</v>
      </c>
      <c r="B780" s="205">
        <v>316</v>
      </c>
      <c r="C780" s="205"/>
      <c r="D780" s="63" t="str">
        <f t="shared" si="11"/>
        <v/>
      </c>
    </row>
    <row r="781" ht="18.95" customHeight="1" spans="1:4">
      <c r="A781" s="204" t="s">
        <v>1242</v>
      </c>
      <c r="B781" s="205">
        <v>20</v>
      </c>
      <c r="C781" s="205"/>
      <c r="D781" s="63" t="str">
        <f t="shared" si="11"/>
        <v/>
      </c>
    </row>
    <row r="782" ht="18.95" customHeight="1" spans="1:4">
      <c r="A782" s="204" t="s">
        <v>1244</v>
      </c>
      <c r="B782" s="205">
        <f>SUM(B783:B786)</f>
        <v>9198</v>
      </c>
      <c r="C782" s="205">
        <f>SUM(C783:C786)</f>
        <v>9500</v>
      </c>
      <c r="D782" s="63">
        <f t="shared" si="11"/>
        <v>0.033</v>
      </c>
    </row>
    <row r="783" ht="18.95" customHeight="1" spans="1:4">
      <c r="A783" s="204" t="s">
        <v>1200</v>
      </c>
      <c r="B783" s="205">
        <v>5131</v>
      </c>
      <c r="C783" s="205">
        <v>5300</v>
      </c>
      <c r="D783" s="63">
        <f t="shared" si="11"/>
        <v>0.033</v>
      </c>
    </row>
    <row r="784" ht="18.95" customHeight="1" spans="1:4">
      <c r="A784" s="204" t="s">
        <v>1202</v>
      </c>
      <c r="B784" s="205">
        <v>4067</v>
      </c>
      <c r="C784" s="205">
        <v>4200</v>
      </c>
      <c r="D784" s="63">
        <f t="shared" si="11"/>
        <v>0.033</v>
      </c>
    </row>
    <row r="785" ht="18.95" customHeight="1" spans="1:4">
      <c r="A785" s="204" t="s">
        <v>1204</v>
      </c>
      <c r="B785" s="205">
        <v>0</v>
      </c>
      <c r="C785" s="205"/>
      <c r="D785" s="63" t="str">
        <f t="shared" si="11"/>
        <v/>
      </c>
    </row>
    <row r="786" ht="18.95" customHeight="1" spans="1:4">
      <c r="A786" s="204" t="s">
        <v>1249</v>
      </c>
      <c r="B786" s="205">
        <v>0</v>
      </c>
      <c r="C786" s="205"/>
      <c r="D786" s="63" t="str">
        <f t="shared" si="11"/>
        <v/>
      </c>
    </row>
    <row r="787" ht="18.95" customHeight="1" spans="1:4">
      <c r="A787" s="206" t="s">
        <v>1251</v>
      </c>
      <c r="B787" s="205">
        <f>SUM(B788:B792)</f>
        <v>55</v>
      </c>
      <c r="C787" s="205">
        <f>SUM(C788:C792)</f>
        <v>55</v>
      </c>
      <c r="D787" s="63">
        <f t="shared" si="11"/>
        <v>0</v>
      </c>
    </row>
    <row r="788" ht="18.95" customHeight="1" spans="1:4">
      <c r="A788" s="206" t="s">
        <v>2586</v>
      </c>
      <c r="B788" s="205">
        <v>5</v>
      </c>
      <c r="C788" s="205">
        <v>5</v>
      </c>
      <c r="D788" s="63">
        <f t="shared" si="11"/>
        <v>0</v>
      </c>
    </row>
    <row r="789" ht="18.95" customHeight="1" spans="1:4">
      <c r="A789" s="206" t="s">
        <v>1255</v>
      </c>
      <c r="B789" s="205">
        <v>0</v>
      </c>
      <c r="C789" s="205"/>
      <c r="D789" s="63" t="str">
        <f t="shared" si="11"/>
        <v/>
      </c>
    </row>
    <row r="790" ht="18.95" customHeight="1" spans="1:4">
      <c r="A790" s="206" t="s">
        <v>1257</v>
      </c>
      <c r="B790" s="205">
        <v>0</v>
      </c>
      <c r="C790" s="205"/>
      <c r="D790" s="63" t="str">
        <f t="shared" si="11"/>
        <v/>
      </c>
    </row>
    <row r="791" ht="18.95" customHeight="1" spans="1:4">
      <c r="A791" s="206" t="s">
        <v>1259</v>
      </c>
      <c r="B791" s="205">
        <v>0</v>
      </c>
      <c r="C791" s="205"/>
      <c r="D791" s="63" t="str">
        <f t="shared" si="11"/>
        <v/>
      </c>
    </row>
    <row r="792" ht="18.95" customHeight="1" spans="1:4">
      <c r="A792" s="206" t="s">
        <v>1261</v>
      </c>
      <c r="B792" s="205">
        <v>50</v>
      </c>
      <c r="C792" s="205">
        <v>50</v>
      </c>
      <c r="D792" s="63">
        <f t="shared" si="11"/>
        <v>0</v>
      </c>
    </row>
    <row r="793" ht="18.95" customHeight="1" spans="1:4">
      <c r="A793" s="206" t="s">
        <v>1263</v>
      </c>
      <c r="B793" s="205">
        <f>SUM(B794:B796)</f>
        <v>50</v>
      </c>
      <c r="C793" s="205">
        <f>SUM(C794:C796)</f>
        <v>50</v>
      </c>
      <c r="D793" s="63">
        <f t="shared" si="11"/>
        <v>0</v>
      </c>
    </row>
    <row r="794" ht="18.95" customHeight="1" spans="1:4">
      <c r="A794" s="206" t="s">
        <v>1212</v>
      </c>
      <c r="B794" s="205">
        <v>0</v>
      </c>
      <c r="C794" s="205"/>
      <c r="D794" s="63" t="str">
        <f t="shared" si="11"/>
        <v/>
      </c>
    </row>
    <row r="795" ht="18.95" customHeight="1" spans="1:4">
      <c r="A795" s="206" t="s">
        <v>1214</v>
      </c>
      <c r="B795" s="205">
        <v>50</v>
      </c>
      <c r="C795" s="205">
        <v>50</v>
      </c>
      <c r="D795" s="63">
        <f t="shared" si="11"/>
        <v>0</v>
      </c>
    </row>
    <row r="796" ht="18.95" customHeight="1" spans="1:4">
      <c r="A796" s="206" t="s">
        <v>1267</v>
      </c>
      <c r="B796" s="205">
        <v>0</v>
      </c>
      <c r="C796" s="205"/>
      <c r="D796" s="63" t="str">
        <f t="shared" si="11"/>
        <v/>
      </c>
    </row>
    <row r="797" ht="18.95" customHeight="1" spans="1:4">
      <c r="A797" s="206" t="s">
        <v>1269</v>
      </c>
      <c r="B797" s="205">
        <f>SUM(B798:B799)</f>
        <v>10</v>
      </c>
      <c r="C797" s="205">
        <f>SUM(C798:C799)</f>
        <v>10</v>
      </c>
      <c r="D797" s="63">
        <f t="shared" si="11"/>
        <v>0</v>
      </c>
    </row>
    <row r="798" ht="18.95" customHeight="1" spans="1:4">
      <c r="A798" s="206" t="s">
        <v>1206</v>
      </c>
      <c r="B798" s="205">
        <v>10</v>
      </c>
      <c r="C798" s="205">
        <v>10</v>
      </c>
      <c r="D798" s="63">
        <f t="shared" si="11"/>
        <v>0</v>
      </c>
    </row>
    <row r="799" ht="18.95" customHeight="1" spans="1:4">
      <c r="A799" s="206" t="s">
        <v>1272</v>
      </c>
      <c r="B799" s="205"/>
      <c r="C799" s="205">
        <v>0</v>
      </c>
      <c r="D799" s="63" t="str">
        <f t="shared" si="11"/>
        <v/>
      </c>
    </row>
    <row r="800" ht="18.95" customHeight="1" spans="1:4">
      <c r="A800" s="206" t="s">
        <v>2587</v>
      </c>
      <c r="B800" s="205">
        <f>SUM(B801:B808)</f>
        <v>0</v>
      </c>
      <c r="C800" s="205">
        <f>SUM(C801:C808)</f>
        <v>0</v>
      </c>
      <c r="D800" s="63" t="str">
        <f t="shared" si="11"/>
        <v/>
      </c>
    </row>
    <row r="801" ht="18.95" customHeight="1" spans="1:4">
      <c r="A801" s="206" t="s">
        <v>139</v>
      </c>
      <c r="B801" s="205"/>
      <c r="C801" s="205"/>
      <c r="D801" s="63" t="str">
        <f t="shared" si="11"/>
        <v/>
      </c>
    </row>
    <row r="802" ht="18.95" customHeight="1" spans="1:4">
      <c r="A802" s="206" t="s">
        <v>142</v>
      </c>
      <c r="B802" s="205"/>
      <c r="C802" s="205"/>
      <c r="D802" s="63" t="str">
        <f t="shared" si="11"/>
        <v/>
      </c>
    </row>
    <row r="803" ht="18.95" customHeight="1" spans="1:4">
      <c r="A803" s="206" t="s">
        <v>145</v>
      </c>
      <c r="B803" s="205"/>
      <c r="C803" s="205"/>
      <c r="D803" s="63" t="str">
        <f t="shared" si="11"/>
        <v/>
      </c>
    </row>
    <row r="804" ht="18.95" customHeight="1" spans="1:4">
      <c r="A804" s="206" t="s">
        <v>235</v>
      </c>
      <c r="B804" s="205"/>
      <c r="C804" s="205"/>
      <c r="D804" s="63" t="str">
        <f t="shared" si="11"/>
        <v/>
      </c>
    </row>
    <row r="805" s="156" customFormat="1" ht="18.95" customHeight="1" spans="1:4">
      <c r="A805" s="206" t="s">
        <v>2588</v>
      </c>
      <c r="B805" s="205"/>
      <c r="C805" s="205"/>
      <c r="D805" s="63" t="str">
        <f t="shared" si="11"/>
        <v/>
      </c>
    </row>
    <row r="806" ht="18.95" customHeight="1" spans="1:4">
      <c r="A806" s="206" t="s">
        <v>2589</v>
      </c>
      <c r="B806" s="205"/>
      <c r="C806" s="205"/>
      <c r="D806" s="63" t="str">
        <f t="shared" si="11"/>
        <v/>
      </c>
    </row>
    <row r="807" ht="18.95" customHeight="1" spans="1:4">
      <c r="A807" s="206" t="s">
        <v>166</v>
      </c>
      <c r="B807" s="205"/>
      <c r="C807" s="205"/>
      <c r="D807" s="63" t="str">
        <f t="shared" si="11"/>
        <v/>
      </c>
    </row>
    <row r="808" ht="18.95" customHeight="1" spans="1:4">
      <c r="A808" s="206" t="s">
        <v>2590</v>
      </c>
      <c r="B808" s="205"/>
      <c r="C808" s="205"/>
      <c r="D808" s="63" t="str">
        <f t="shared" si="11"/>
        <v/>
      </c>
    </row>
    <row r="809" ht="18.95" customHeight="1" spans="1:4">
      <c r="A809" s="206" t="s">
        <v>2591</v>
      </c>
      <c r="B809" s="205">
        <f>SUM(B810)</f>
        <v>0</v>
      </c>
      <c r="C809" s="205">
        <f>SUM(C810)</f>
        <v>0</v>
      </c>
      <c r="D809" s="63" t="str">
        <f t="shared" si="11"/>
        <v/>
      </c>
    </row>
    <row r="810" ht="18.95" customHeight="1" spans="1:4">
      <c r="A810" s="206" t="s">
        <v>2592</v>
      </c>
      <c r="B810" s="205"/>
      <c r="C810" s="205"/>
      <c r="D810" s="63" t="str">
        <f t="shared" si="11"/>
        <v/>
      </c>
    </row>
    <row r="811" ht="18.95" customHeight="1" spans="1:4">
      <c r="A811" s="206" t="s">
        <v>2593</v>
      </c>
      <c r="B811" s="205">
        <f>SUM(B812)</f>
        <v>56</v>
      </c>
      <c r="C811" s="205">
        <f>SUM(C812)</f>
        <v>0</v>
      </c>
      <c r="D811" s="63" t="str">
        <f t="shared" si="11"/>
        <v/>
      </c>
    </row>
    <row r="812" ht="18.95" customHeight="1" spans="1:4">
      <c r="A812" s="206" t="s">
        <v>2594</v>
      </c>
      <c r="B812" s="205">
        <v>56</v>
      </c>
      <c r="C812" s="205"/>
      <c r="D812" s="63" t="str">
        <f t="shared" si="11"/>
        <v/>
      </c>
    </row>
    <row r="813" s="156" customFormat="1" ht="18.95" customHeight="1" spans="1:4">
      <c r="A813" s="202" t="s">
        <v>1278</v>
      </c>
      <c r="B813" s="203" t="e">
        <f>SUMIFS(B$814:B$885,#REF!,"&lt;&gt;")</f>
        <v>#REF!</v>
      </c>
      <c r="C813" s="203" t="e">
        <f>SUMIFS(C$814:C$885,#REF!,"&lt;&gt;")</f>
        <v>#REF!</v>
      </c>
      <c r="D813" s="140" t="e">
        <f t="shared" si="11"/>
        <v>#REF!</v>
      </c>
    </row>
    <row r="814" ht="18.95" customHeight="1" spans="1:4">
      <c r="A814" s="204" t="s">
        <v>1280</v>
      </c>
      <c r="B814" s="205">
        <f>SUM(B815:B822)</f>
        <v>792</v>
      </c>
      <c r="C814" s="205">
        <f>SUM(C815:C822)</f>
        <v>866</v>
      </c>
      <c r="D814" s="63">
        <f t="shared" si="11"/>
        <v>0.093</v>
      </c>
    </row>
    <row r="815" ht="18.95" customHeight="1" spans="1:4">
      <c r="A815" s="204" t="s">
        <v>139</v>
      </c>
      <c r="B815" s="205">
        <v>434</v>
      </c>
      <c r="C815" s="205">
        <v>441</v>
      </c>
      <c r="D815" s="63">
        <f t="shared" si="11"/>
        <v>0.016</v>
      </c>
    </row>
    <row r="816" ht="18.95" customHeight="1" spans="1:4">
      <c r="A816" s="204" t="s">
        <v>142</v>
      </c>
      <c r="B816" s="205">
        <v>358</v>
      </c>
      <c r="C816" s="205">
        <v>365</v>
      </c>
      <c r="D816" s="63">
        <f t="shared" si="11"/>
        <v>0.02</v>
      </c>
    </row>
    <row r="817" ht="18.95" customHeight="1" spans="1:4">
      <c r="A817" s="204" t="s">
        <v>145</v>
      </c>
      <c r="B817" s="205">
        <v>0</v>
      </c>
      <c r="C817" s="205"/>
      <c r="D817" s="63" t="str">
        <f t="shared" si="11"/>
        <v/>
      </c>
    </row>
    <row r="818" ht="18.95" customHeight="1" spans="1:4">
      <c r="A818" s="206" t="s">
        <v>2595</v>
      </c>
      <c r="B818" s="205">
        <v>0</v>
      </c>
      <c r="C818" s="205">
        <v>10</v>
      </c>
      <c r="D818" s="63" t="str">
        <f t="shared" si="11"/>
        <v/>
      </c>
    </row>
    <row r="819" ht="18.95" customHeight="1" spans="1:4">
      <c r="A819" s="204" t="s">
        <v>1284</v>
      </c>
      <c r="B819" s="205">
        <v>0</v>
      </c>
      <c r="C819" s="205">
        <v>50</v>
      </c>
      <c r="D819" s="63" t="str">
        <f t="shared" si="11"/>
        <v/>
      </c>
    </row>
    <row r="820" ht="18.95" customHeight="1" spans="1:4">
      <c r="A820" s="206" t="s">
        <v>2596</v>
      </c>
      <c r="B820" s="205">
        <v>0</v>
      </c>
      <c r="C820" s="205">
        <v>0</v>
      </c>
      <c r="D820" s="63" t="str">
        <f t="shared" si="11"/>
        <v/>
      </c>
    </row>
    <row r="821" ht="18.95" customHeight="1" spans="1:4">
      <c r="A821" s="206" t="s">
        <v>2597</v>
      </c>
      <c r="B821" s="205">
        <v>0</v>
      </c>
      <c r="C821" s="205">
        <v>0</v>
      </c>
      <c r="D821" s="63" t="str">
        <f t="shared" si="11"/>
        <v/>
      </c>
    </row>
    <row r="822" ht="18.95" customHeight="1" spans="1:4">
      <c r="A822" s="204" t="s">
        <v>1290</v>
      </c>
      <c r="B822" s="205">
        <v>0</v>
      </c>
      <c r="C822" s="205"/>
      <c r="D822" s="63" t="str">
        <f t="shared" si="11"/>
        <v/>
      </c>
    </row>
    <row r="823" ht="18.95" customHeight="1" spans="1:4">
      <c r="A823" s="204" t="s">
        <v>1292</v>
      </c>
      <c r="B823" s="205">
        <f>SUM(B824:B826)</f>
        <v>10</v>
      </c>
      <c r="C823" s="205">
        <f>SUM(C824:C826)</f>
        <v>10</v>
      </c>
      <c r="D823" s="63">
        <f t="shared" si="11"/>
        <v>0</v>
      </c>
    </row>
    <row r="824" ht="18.95" customHeight="1" spans="1:4">
      <c r="A824" s="204" t="s">
        <v>1294</v>
      </c>
      <c r="B824" s="205"/>
      <c r="C824" s="205"/>
      <c r="D824" s="63" t="str">
        <f t="shared" si="11"/>
        <v/>
      </c>
    </row>
    <row r="825" ht="18.95" customHeight="1" spans="1:4">
      <c r="A825" s="204" t="s">
        <v>1296</v>
      </c>
      <c r="B825" s="205"/>
      <c r="C825" s="205"/>
      <c r="D825" s="63" t="str">
        <f t="shared" si="11"/>
        <v/>
      </c>
    </row>
    <row r="826" ht="18.95" customHeight="1" spans="1:4">
      <c r="A826" s="204" t="s">
        <v>1298</v>
      </c>
      <c r="B826" s="205">
        <v>10</v>
      </c>
      <c r="C826" s="205">
        <v>10</v>
      </c>
      <c r="D826" s="63">
        <f t="shared" si="11"/>
        <v>0</v>
      </c>
    </row>
    <row r="827" ht="18.95" customHeight="1" spans="1:4">
      <c r="A827" s="204" t="s">
        <v>1300</v>
      </c>
      <c r="B827" s="205">
        <f>SUM(B828:B834)</f>
        <v>420</v>
      </c>
      <c r="C827" s="205">
        <f>SUM(C828:C834)</f>
        <v>450</v>
      </c>
      <c r="D827" s="63">
        <f t="shared" si="11"/>
        <v>0.071</v>
      </c>
    </row>
    <row r="828" ht="18.95" customHeight="1" spans="1:4">
      <c r="A828" s="204" t="s">
        <v>1302</v>
      </c>
      <c r="B828" s="205">
        <v>150</v>
      </c>
      <c r="C828" s="205">
        <v>160</v>
      </c>
      <c r="D828" s="63">
        <f t="shared" si="11"/>
        <v>0.067</v>
      </c>
    </row>
    <row r="829" ht="18.95" customHeight="1" spans="1:4">
      <c r="A829" s="204" t="s">
        <v>1304</v>
      </c>
      <c r="B829" s="205">
        <v>130</v>
      </c>
      <c r="C829" s="205">
        <v>150</v>
      </c>
      <c r="D829" s="63">
        <f t="shared" si="11"/>
        <v>0.154</v>
      </c>
    </row>
    <row r="830" ht="18.95" customHeight="1" spans="1:4">
      <c r="A830" s="204" t="s">
        <v>1306</v>
      </c>
      <c r="B830" s="205">
        <v>0</v>
      </c>
      <c r="C830" s="205">
        <v>0</v>
      </c>
      <c r="D830" s="63" t="str">
        <f t="shared" si="11"/>
        <v/>
      </c>
    </row>
    <row r="831" ht="18.95" customHeight="1" spans="1:4">
      <c r="A831" s="204" t="s">
        <v>1308</v>
      </c>
      <c r="B831" s="205">
        <v>0</v>
      </c>
      <c r="C831" s="205"/>
      <c r="D831" s="63" t="str">
        <f t="shared" si="11"/>
        <v/>
      </c>
    </row>
    <row r="832" ht="18.95" customHeight="1" spans="1:4">
      <c r="A832" s="204" t="s">
        <v>1310</v>
      </c>
      <c r="B832" s="205">
        <v>0</v>
      </c>
      <c r="C832" s="205">
        <v>0</v>
      </c>
      <c r="D832" s="63" t="str">
        <f t="shared" si="11"/>
        <v/>
      </c>
    </row>
    <row r="833" ht="18.95" customHeight="1" spans="1:4">
      <c r="A833" s="204" t="s">
        <v>1312</v>
      </c>
      <c r="B833" s="205">
        <v>0</v>
      </c>
      <c r="C833" s="205">
        <v>0</v>
      </c>
      <c r="D833" s="63" t="str">
        <f t="shared" si="11"/>
        <v/>
      </c>
    </row>
    <row r="834" ht="18.95" customHeight="1" spans="1:4">
      <c r="A834" s="204" t="s">
        <v>1316</v>
      </c>
      <c r="B834" s="205">
        <v>140</v>
      </c>
      <c r="C834" s="205">
        <v>140</v>
      </c>
      <c r="D834" s="63">
        <f t="shared" si="11"/>
        <v>0</v>
      </c>
    </row>
    <row r="835" ht="18.95" customHeight="1" spans="1:4">
      <c r="A835" s="204" t="s">
        <v>1318</v>
      </c>
      <c r="B835" s="205">
        <f>SUM(B836:B840)</f>
        <v>10</v>
      </c>
      <c r="C835" s="205">
        <f>SUM(C836:C840)</f>
        <v>20</v>
      </c>
      <c r="D835" s="63">
        <f t="shared" si="11"/>
        <v>1</v>
      </c>
    </row>
    <row r="836" ht="18.95" customHeight="1" spans="1:4">
      <c r="A836" s="204" t="s">
        <v>1320</v>
      </c>
      <c r="B836" s="205">
        <v>10</v>
      </c>
      <c r="C836" s="205">
        <v>20</v>
      </c>
      <c r="D836" s="63">
        <f t="shared" si="11"/>
        <v>1</v>
      </c>
    </row>
    <row r="837" ht="18.95" customHeight="1" spans="1:4">
      <c r="A837" s="204" t="s">
        <v>1322</v>
      </c>
      <c r="B837" s="205"/>
      <c r="C837" s="205"/>
      <c r="D837" s="63" t="str">
        <f t="shared" si="11"/>
        <v/>
      </c>
    </row>
    <row r="838" ht="18.95" customHeight="1" spans="1:4">
      <c r="A838" s="204" t="s">
        <v>1324</v>
      </c>
      <c r="B838" s="205"/>
      <c r="C838" s="205">
        <v>0</v>
      </c>
      <c r="D838" s="63" t="str">
        <f t="shared" si="11"/>
        <v/>
      </c>
    </row>
    <row r="839" ht="18.95" customHeight="1" spans="1:4">
      <c r="A839" s="204" t="s">
        <v>1326</v>
      </c>
      <c r="B839" s="205"/>
      <c r="C839" s="205">
        <v>0</v>
      </c>
      <c r="D839" s="63" t="str">
        <f t="shared" si="11"/>
        <v/>
      </c>
    </row>
    <row r="840" ht="18.95" customHeight="1" spans="1:4">
      <c r="A840" s="204" t="s">
        <v>1328</v>
      </c>
      <c r="B840" s="205"/>
      <c r="C840" s="205"/>
      <c r="D840" s="63" t="str">
        <f t="shared" si="11"/>
        <v/>
      </c>
    </row>
    <row r="841" ht="18.95" customHeight="1" spans="1:4">
      <c r="A841" s="204" t="s">
        <v>1330</v>
      </c>
      <c r="B841" s="205">
        <f>SUM(B842:B847)</f>
        <v>1059</v>
      </c>
      <c r="C841" s="205">
        <f>SUM(C842:C847)</f>
        <v>1110</v>
      </c>
      <c r="D841" s="63">
        <f t="shared" si="11"/>
        <v>0.048</v>
      </c>
    </row>
    <row r="842" ht="18.95" customHeight="1" spans="1:4">
      <c r="A842" s="204" t="s">
        <v>1332</v>
      </c>
      <c r="B842" s="205">
        <v>591</v>
      </c>
      <c r="C842" s="205">
        <v>620</v>
      </c>
      <c r="D842" s="63">
        <f t="shared" si="11"/>
        <v>0.049</v>
      </c>
    </row>
    <row r="843" ht="18.95" customHeight="1" spans="1:4">
      <c r="A843" s="204" t="s">
        <v>1334</v>
      </c>
      <c r="B843" s="205">
        <v>373</v>
      </c>
      <c r="C843" s="205">
        <v>390</v>
      </c>
      <c r="D843" s="63">
        <f t="shared" si="11"/>
        <v>0.046</v>
      </c>
    </row>
    <row r="844" ht="18.95" customHeight="1" spans="1:4">
      <c r="A844" s="204" t="s">
        <v>1336</v>
      </c>
      <c r="B844" s="205">
        <v>95</v>
      </c>
      <c r="C844" s="205">
        <v>100</v>
      </c>
      <c r="D844" s="63">
        <f t="shared" si="11"/>
        <v>0.053</v>
      </c>
    </row>
    <row r="845" ht="18.95" customHeight="1" spans="1:4">
      <c r="A845" s="204" t="s">
        <v>1338</v>
      </c>
      <c r="B845" s="205">
        <v>0</v>
      </c>
      <c r="C845" s="205"/>
      <c r="D845" s="63" t="str">
        <f t="shared" si="11"/>
        <v/>
      </c>
    </row>
    <row r="846" ht="18.95" customHeight="1" spans="1:4">
      <c r="A846" s="206" t="s">
        <v>2598</v>
      </c>
      <c r="B846" s="205">
        <v>0</v>
      </c>
      <c r="C846" s="205">
        <v>0</v>
      </c>
      <c r="D846" s="63"/>
    </row>
    <row r="847" ht="18.95" customHeight="1" spans="1:4">
      <c r="A847" s="204" t="s">
        <v>1340</v>
      </c>
      <c r="B847" s="205">
        <v>0</v>
      </c>
      <c r="C847" s="205">
        <v>0</v>
      </c>
      <c r="D847" s="63" t="str">
        <f t="shared" ref="D847:D910" si="12">IF(OR(VALUE(C847)=0,ISERROR(C847/B847-1)),"",ROUND(C847/B847-1,3))</f>
        <v/>
      </c>
    </row>
    <row r="848" ht="18.95" customHeight="1" spans="1:4">
      <c r="A848" s="204" t="s">
        <v>1342</v>
      </c>
      <c r="B848" s="205">
        <f>SUM(B849:B853)</f>
        <v>21</v>
      </c>
      <c r="C848" s="205">
        <f>SUM(C849:C853)</f>
        <v>0</v>
      </c>
      <c r="D848" s="63" t="str">
        <f t="shared" si="12"/>
        <v/>
      </c>
    </row>
    <row r="849" ht="18.95" customHeight="1" spans="1:4">
      <c r="A849" s="204" t="s">
        <v>1344</v>
      </c>
      <c r="B849" s="205"/>
      <c r="C849" s="205"/>
      <c r="D849" s="63" t="str">
        <f t="shared" si="12"/>
        <v/>
      </c>
    </row>
    <row r="850" ht="18.95" customHeight="1" spans="1:4">
      <c r="A850" s="204" t="s">
        <v>1346</v>
      </c>
      <c r="B850" s="205"/>
      <c r="C850" s="205">
        <v>0</v>
      </c>
      <c r="D850" s="63" t="str">
        <f t="shared" si="12"/>
        <v/>
      </c>
    </row>
    <row r="851" ht="18.95" customHeight="1" spans="1:4">
      <c r="A851" s="204" t="s">
        <v>1348</v>
      </c>
      <c r="B851" s="205"/>
      <c r="C851" s="205">
        <v>0</v>
      </c>
      <c r="D851" s="63" t="str">
        <f t="shared" si="12"/>
        <v/>
      </c>
    </row>
    <row r="852" ht="18.95" customHeight="1" spans="1:4">
      <c r="A852" s="204" t="s">
        <v>1350</v>
      </c>
      <c r="B852" s="205"/>
      <c r="C852" s="205"/>
      <c r="D852" s="63" t="str">
        <f t="shared" si="12"/>
        <v/>
      </c>
    </row>
    <row r="853" ht="18.95" customHeight="1" spans="1:4">
      <c r="A853" s="204" t="s">
        <v>1352</v>
      </c>
      <c r="B853" s="205">
        <v>21</v>
      </c>
      <c r="C853" s="205"/>
      <c r="D853" s="63" t="str">
        <f t="shared" si="12"/>
        <v/>
      </c>
    </row>
    <row r="854" ht="18.95" customHeight="1" spans="1:4">
      <c r="A854" s="204" t="s">
        <v>1354</v>
      </c>
      <c r="B854" s="205">
        <f>SUM(B855:B856)</f>
        <v>0</v>
      </c>
      <c r="C854" s="205">
        <f>SUM(C855:C856)</f>
        <v>0</v>
      </c>
      <c r="D854" s="63" t="str">
        <f t="shared" si="12"/>
        <v/>
      </c>
    </row>
    <row r="855" ht="18.95" customHeight="1" spans="1:4">
      <c r="A855" s="204" t="s">
        <v>1356</v>
      </c>
      <c r="B855" s="205">
        <v>0</v>
      </c>
      <c r="C855" s="205">
        <v>0</v>
      </c>
      <c r="D855" s="63" t="str">
        <f t="shared" si="12"/>
        <v/>
      </c>
    </row>
    <row r="856" ht="18.95" customHeight="1" spans="1:4">
      <c r="A856" s="204" t="s">
        <v>1358</v>
      </c>
      <c r="B856" s="205">
        <v>0</v>
      </c>
      <c r="C856" s="205">
        <v>0</v>
      </c>
      <c r="D856" s="63" t="str">
        <f t="shared" si="12"/>
        <v/>
      </c>
    </row>
    <row r="857" ht="18.95" customHeight="1" spans="1:4">
      <c r="A857" s="204" t="s">
        <v>1360</v>
      </c>
      <c r="B857" s="205">
        <f>SUM(B858:B859)</f>
        <v>0</v>
      </c>
      <c r="C857" s="205">
        <f>SUM(C858:C859)</f>
        <v>0</v>
      </c>
      <c r="D857" s="63" t="str">
        <f t="shared" si="12"/>
        <v/>
      </c>
    </row>
    <row r="858" ht="18.95" customHeight="1" spans="1:4">
      <c r="A858" s="204" t="s">
        <v>1362</v>
      </c>
      <c r="B858" s="205">
        <v>0</v>
      </c>
      <c r="C858" s="205">
        <v>0</v>
      </c>
      <c r="D858" s="63" t="str">
        <f t="shared" si="12"/>
        <v/>
      </c>
    </row>
    <row r="859" ht="18.95" customHeight="1" spans="1:4">
      <c r="A859" s="204" t="s">
        <v>1364</v>
      </c>
      <c r="B859" s="205">
        <v>0</v>
      </c>
      <c r="C859" s="205">
        <v>0</v>
      </c>
      <c r="D859" s="63" t="str">
        <f t="shared" si="12"/>
        <v/>
      </c>
    </row>
    <row r="860" ht="18.95" customHeight="1" spans="1:4">
      <c r="A860" s="204" t="s">
        <v>1366</v>
      </c>
      <c r="B860" s="205"/>
      <c r="C860" s="205"/>
      <c r="D860" s="63" t="str">
        <f t="shared" si="12"/>
        <v/>
      </c>
    </row>
    <row r="861" ht="18.95" customHeight="1" spans="1:4">
      <c r="A861" s="204" t="s">
        <v>1368</v>
      </c>
      <c r="B861" s="205"/>
      <c r="C861" s="205"/>
      <c r="D861" s="63" t="str">
        <f t="shared" si="12"/>
        <v/>
      </c>
    </row>
    <row r="862" ht="18.95" customHeight="1" spans="1:4">
      <c r="A862" s="204" t="s">
        <v>1370</v>
      </c>
      <c r="B862" s="205">
        <f>SUM(B863:B867)</f>
        <v>554</v>
      </c>
      <c r="C862" s="205">
        <f>SUM(C863:C867)</f>
        <v>640</v>
      </c>
      <c r="D862" s="63">
        <f t="shared" si="12"/>
        <v>0.155</v>
      </c>
    </row>
    <row r="863" ht="18.95" customHeight="1" spans="1:4">
      <c r="A863" s="206" t="s">
        <v>2599</v>
      </c>
      <c r="B863" s="205">
        <v>534</v>
      </c>
      <c r="C863" s="205">
        <v>600</v>
      </c>
      <c r="D863" s="63">
        <f t="shared" si="12"/>
        <v>0.124</v>
      </c>
    </row>
    <row r="864" ht="18.95" customHeight="1" spans="1:4">
      <c r="A864" s="206" t="s">
        <v>2600</v>
      </c>
      <c r="B864" s="205">
        <v>0</v>
      </c>
      <c r="C864" s="205">
        <v>10</v>
      </c>
      <c r="D864" s="63" t="str">
        <f t="shared" si="12"/>
        <v/>
      </c>
    </row>
    <row r="865" ht="18.95" customHeight="1" spans="1:4">
      <c r="A865" s="204" t="s">
        <v>1376</v>
      </c>
      <c r="B865" s="205">
        <v>20</v>
      </c>
      <c r="C865" s="205">
        <v>30</v>
      </c>
      <c r="D865" s="63">
        <f t="shared" si="12"/>
        <v>0.5</v>
      </c>
    </row>
    <row r="866" ht="18.95" customHeight="1" spans="1:4">
      <c r="A866" s="204" t="s">
        <v>1378</v>
      </c>
      <c r="B866" s="205">
        <v>0</v>
      </c>
      <c r="C866" s="205">
        <v>0</v>
      </c>
      <c r="D866" s="63" t="str">
        <f t="shared" si="12"/>
        <v/>
      </c>
    </row>
    <row r="867" ht="18.95" customHeight="1" spans="1:4">
      <c r="A867" s="204" t="s">
        <v>1380</v>
      </c>
      <c r="B867" s="205">
        <v>0</v>
      </c>
      <c r="C867" s="205"/>
      <c r="D867" s="63" t="str">
        <f t="shared" si="12"/>
        <v/>
      </c>
    </row>
    <row r="868" ht="18.95" customHeight="1" spans="1:4">
      <c r="A868" s="204" t="s">
        <v>1382</v>
      </c>
      <c r="B868" s="205"/>
      <c r="C868" s="205"/>
      <c r="D868" s="63" t="str">
        <f t="shared" si="12"/>
        <v/>
      </c>
    </row>
    <row r="869" ht="18.95" customHeight="1" spans="1:4">
      <c r="A869" s="204" t="s">
        <v>1384</v>
      </c>
      <c r="B869" s="205"/>
      <c r="C869" s="205"/>
      <c r="D869" s="63" t="str">
        <f t="shared" si="12"/>
        <v/>
      </c>
    </row>
    <row r="870" ht="18.95" customHeight="1" spans="1:4">
      <c r="A870" s="204" t="s">
        <v>1386</v>
      </c>
      <c r="B870" s="205">
        <f>SUM(B871:B884)</f>
        <v>0</v>
      </c>
      <c r="C870" s="205">
        <f>SUM(C871:C884)</f>
        <v>0</v>
      </c>
      <c r="D870" s="63" t="str">
        <f t="shared" si="12"/>
        <v/>
      </c>
    </row>
    <row r="871" ht="18.95" customHeight="1" spans="1:4">
      <c r="A871" s="204" t="s">
        <v>139</v>
      </c>
      <c r="B871" s="205">
        <v>0</v>
      </c>
      <c r="C871" s="205">
        <v>0</v>
      </c>
      <c r="D871" s="63" t="str">
        <f t="shared" si="12"/>
        <v/>
      </c>
    </row>
    <row r="872" ht="18.95" customHeight="1" spans="1:4">
      <c r="A872" s="204" t="s">
        <v>142</v>
      </c>
      <c r="B872" s="205">
        <v>0</v>
      </c>
      <c r="C872" s="205">
        <v>0</v>
      </c>
      <c r="D872" s="63" t="str">
        <f t="shared" si="12"/>
        <v/>
      </c>
    </row>
    <row r="873" ht="18.95" customHeight="1" spans="1:4">
      <c r="A873" s="204" t="s">
        <v>145</v>
      </c>
      <c r="B873" s="205">
        <v>0</v>
      </c>
      <c r="C873" s="205">
        <v>0</v>
      </c>
      <c r="D873" s="63" t="str">
        <f t="shared" si="12"/>
        <v/>
      </c>
    </row>
    <row r="874" ht="18.95" customHeight="1" spans="1:4">
      <c r="A874" s="204" t="s">
        <v>1388</v>
      </c>
      <c r="B874" s="205">
        <v>0</v>
      </c>
      <c r="C874" s="205">
        <v>0</v>
      </c>
      <c r="D874" s="63" t="str">
        <f t="shared" si="12"/>
        <v/>
      </c>
    </row>
    <row r="875" ht="18.95" customHeight="1" spans="1:4">
      <c r="A875" s="206" t="s">
        <v>1390</v>
      </c>
      <c r="B875" s="205">
        <v>0</v>
      </c>
      <c r="C875" s="205">
        <v>0</v>
      </c>
      <c r="D875" s="63" t="str">
        <f t="shared" si="12"/>
        <v/>
      </c>
    </row>
    <row r="876" ht="18.95" customHeight="1" spans="1:4">
      <c r="A876" s="204" t="s">
        <v>1392</v>
      </c>
      <c r="B876" s="205">
        <v>0</v>
      </c>
      <c r="C876" s="205">
        <v>0</v>
      </c>
      <c r="D876" s="63" t="str">
        <f t="shared" si="12"/>
        <v/>
      </c>
    </row>
    <row r="877" ht="18.95" customHeight="1" spans="1:4">
      <c r="A877" s="204" t="s">
        <v>1394</v>
      </c>
      <c r="B877" s="205">
        <v>0</v>
      </c>
      <c r="C877" s="205">
        <v>0</v>
      </c>
      <c r="D877" s="63" t="str">
        <f t="shared" si="12"/>
        <v/>
      </c>
    </row>
    <row r="878" ht="18.95" customHeight="1" spans="1:4">
      <c r="A878" s="204" t="s">
        <v>1396</v>
      </c>
      <c r="B878" s="205">
        <v>0</v>
      </c>
      <c r="C878" s="205">
        <v>0</v>
      </c>
      <c r="D878" s="63" t="str">
        <f t="shared" si="12"/>
        <v/>
      </c>
    </row>
    <row r="879" ht="18.95" customHeight="1" spans="1:4">
      <c r="A879" s="204" t="s">
        <v>1398</v>
      </c>
      <c r="B879" s="205">
        <v>0</v>
      </c>
      <c r="C879" s="205">
        <v>0</v>
      </c>
      <c r="D879" s="63" t="str">
        <f t="shared" si="12"/>
        <v/>
      </c>
    </row>
    <row r="880" ht="18.95" customHeight="1" spans="1:4">
      <c r="A880" s="204" t="s">
        <v>1400</v>
      </c>
      <c r="B880" s="205">
        <v>0</v>
      </c>
      <c r="C880" s="205">
        <v>0</v>
      </c>
      <c r="D880" s="63" t="str">
        <f t="shared" si="12"/>
        <v/>
      </c>
    </row>
    <row r="881" ht="18.95" customHeight="1" spans="1:4">
      <c r="A881" s="204" t="s">
        <v>235</v>
      </c>
      <c r="B881" s="205">
        <v>0</v>
      </c>
      <c r="C881" s="205">
        <v>0</v>
      </c>
      <c r="D881" s="63" t="str">
        <f t="shared" si="12"/>
        <v/>
      </c>
    </row>
    <row r="882" ht="18.95" customHeight="1" spans="1:4">
      <c r="A882" s="204" t="s">
        <v>1402</v>
      </c>
      <c r="B882" s="205">
        <v>0</v>
      </c>
      <c r="C882" s="205">
        <v>0</v>
      </c>
      <c r="D882" s="63" t="str">
        <f t="shared" si="12"/>
        <v/>
      </c>
    </row>
    <row r="883" ht="18.95" customHeight="1" spans="1:4">
      <c r="A883" s="204" t="s">
        <v>166</v>
      </c>
      <c r="B883" s="205">
        <v>0</v>
      </c>
      <c r="C883" s="205">
        <v>0</v>
      </c>
      <c r="D883" s="63" t="str">
        <f t="shared" si="12"/>
        <v/>
      </c>
    </row>
    <row r="884" ht="18.95" customHeight="1" spans="1:4">
      <c r="A884" s="204" t="s">
        <v>1404</v>
      </c>
      <c r="B884" s="205">
        <v>0</v>
      </c>
      <c r="C884" s="205">
        <v>0</v>
      </c>
      <c r="D884" s="63" t="str">
        <f t="shared" si="12"/>
        <v/>
      </c>
    </row>
    <row r="885" ht="18.95" customHeight="1" spans="1:4">
      <c r="A885" s="204" t="s">
        <v>1406</v>
      </c>
      <c r="B885" s="205"/>
      <c r="C885" s="205"/>
      <c r="D885" s="63" t="str">
        <f t="shared" si="12"/>
        <v/>
      </c>
    </row>
    <row r="886" s="156" customFormat="1" ht="18.95" customHeight="1" spans="1:4">
      <c r="A886" s="202" t="s">
        <v>1409</v>
      </c>
      <c r="B886" s="203" t="e">
        <f>SUMIFS(B$887:B$905,#REF!,"&lt;&gt;")</f>
        <v>#REF!</v>
      </c>
      <c r="C886" s="203" t="e">
        <f>SUMIFS(C$887:C$905,#REF!,"&lt;&gt;")</f>
        <v>#REF!</v>
      </c>
      <c r="D886" s="140" t="e">
        <f t="shared" si="12"/>
        <v>#REF!</v>
      </c>
    </row>
    <row r="887" ht="18.95" customHeight="1" spans="1:4">
      <c r="A887" s="204" t="s">
        <v>1411</v>
      </c>
      <c r="B887" s="205">
        <f>SUM(B888:B898)</f>
        <v>1775</v>
      </c>
      <c r="C887" s="205">
        <f>SUM(C888:C898)</f>
        <v>1838</v>
      </c>
      <c r="D887" s="63">
        <f t="shared" si="12"/>
        <v>0.035</v>
      </c>
    </row>
    <row r="888" ht="18.95" customHeight="1" spans="1:4">
      <c r="A888" s="204" t="s">
        <v>1412</v>
      </c>
      <c r="B888" s="205">
        <v>1348</v>
      </c>
      <c r="C888" s="205">
        <v>1368</v>
      </c>
      <c r="D888" s="63">
        <f t="shared" si="12"/>
        <v>0.015</v>
      </c>
    </row>
    <row r="889" ht="18.95" customHeight="1" spans="1:4">
      <c r="A889" s="204" t="s">
        <v>1413</v>
      </c>
      <c r="B889" s="205">
        <v>427</v>
      </c>
      <c r="C889" s="205">
        <v>470</v>
      </c>
      <c r="D889" s="63">
        <f t="shared" si="12"/>
        <v>0.101</v>
      </c>
    </row>
    <row r="890" ht="18.95" customHeight="1" spans="1:4">
      <c r="A890" s="204" t="s">
        <v>1414</v>
      </c>
      <c r="B890" s="205">
        <v>0</v>
      </c>
      <c r="C890" s="205"/>
      <c r="D890" s="63" t="str">
        <f t="shared" si="12"/>
        <v/>
      </c>
    </row>
    <row r="891" ht="18.95" customHeight="1" spans="1:4">
      <c r="A891" s="204" t="s">
        <v>1416</v>
      </c>
      <c r="B891" s="205">
        <v>0</v>
      </c>
      <c r="C891" s="205"/>
      <c r="D891" s="63" t="str">
        <f t="shared" si="12"/>
        <v/>
      </c>
    </row>
    <row r="892" ht="18.95" customHeight="1" spans="1:4">
      <c r="A892" s="204" t="s">
        <v>1418</v>
      </c>
      <c r="B892" s="205">
        <v>0</v>
      </c>
      <c r="C892" s="205">
        <v>0</v>
      </c>
      <c r="D892" s="63" t="str">
        <f t="shared" si="12"/>
        <v/>
      </c>
    </row>
    <row r="893" ht="18.95" customHeight="1" spans="1:4">
      <c r="A893" s="204" t="s">
        <v>1420</v>
      </c>
      <c r="B893" s="205">
        <v>0</v>
      </c>
      <c r="C893" s="205"/>
      <c r="D893" s="63" t="str">
        <f t="shared" si="12"/>
        <v/>
      </c>
    </row>
    <row r="894" ht="18.95" customHeight="1" spans="1:4">
      <c r="A894" s="204" t="s">
        <v>1422</v>
      </c>
      <c r="B894" s="205">
        <v>0</v>
      </c>
      <c r="C894" s="205">
        <v>0</v>
      </c>
      <c r="D894" s="63" t="str">
        <f t="shared" si="12"/>
        <v/>
      </c>
    </row>
    <row r="895" ht="18.95" customHeight="1" spans="1:4">
      <c r="A895" s="204" t="s">
        <v>1424</v>
      </c>
      <c r="B895" s="205">
        <v>0</v>
      </c>
      <c r="C895" s="205">
        <v>0</v>
      </c>
      <c r="D895" s="63" t="str">
        <f t="shared" si="12"/>
        <v/>
      </c>
    </row>
    <row r="896" ht="18.95" customHeight="1" spans="1:4">
      <c r="A896" s="204" t="s">
        <v>1426</v>
      </c>
      <c r="B896" s="205">
        <v>0</v>
      </c>
      <c r="C896" s="205">
        <v>0</v>
      </c>
      <c r="D896" s="63" t="str">
        <f t="shared" si="12"/>
        <v/>
      </c>
    </row>
    <row r="897" ht="18.95" customHeight="1" spans="1:4">
      <c r="A897" s="204" t="s">
        <v>1428</v>
      </c>
      <c r="B897" s="205">
        <v>0</v>
      </c>
      <c r="C897" s="205">
        <v>0</v>
      </c>
      <c r="D897" s="63" t="str">
        <f t="shared" si="12"/>
        <v/>
      </c>
    </row>
    <row r="898" ht="18.95" customHeight="1" spans="1:4">
      <c r="A898" s="204" t="s">
        <v>1430</v>
      </c>
      <c r="B898" s="205">
        <v>0</v>
      </c>
      <c r="C898" s="205"/>
      <c r="D898" s="63" t="str">
        <f t="shared" si="12"/>
        <v/>
      </c>
    </row>
    <row r="899" ht="18.95" customHeight="1" spans="1:4">
      <c r="A899" s="204" t="s">
        <v>1432</v>
      </c>
      <c r="B899" s="205">
        <v>725</v>
      </c>
      <c r="C899" s="205">
        <v>760</v>
      </c>
      <c r="D899" s="63">
        <f t="shared" si="12"/>
        <v>0.048</v>
      </c>
    </row>
    <row r="900" ht="18.95" customHeight="1" spans="1:4">
      <c r="A900" s="204" t="s">
        <v>1434</v>
      </c>
      <c r="B900" s="205">
        <f>SUM(B901:B902)</f>
        <v>50</v>
      </c>
      <c r="C900" s="205">
        <f>SUM(C901:C902)</f>
        <v>50</v>
      </c>
      <c r="D900" s="63">
        <f t="shared" si="12"/>
        <v>0</v>
      </c>
    </row>
    <row r="901" ht="18.95" customHeight="1" spans="1:4">
      <c r="A901" s="204" t="s">
        <v>1436</v>
      </c>
      <c r="B901" s="205">
        <v>50</v>
      </c>
      <c r="C901" s="205">
        <v>50</v>
      </c>
      <c r="D901" s="63">
        <f t="shared" si="12"/>
        <v>0</v>
      </c>
    </row>
    <row r="902" ht="18.95" customHeight="1" spans="1:4">
      <c r="A902" s="204" t="s">
        <v>1438</v>
      </c>
      <c r="B902" s="205">
        <v>0</v>
      </c>
      <c r="C902" s="205"/>
      <c r="D902" s="63" t="str">
        <f t="shared" si="12"/>
        <v/>
      </c>
    </row>
    <row r="903" ht="18.95" customHeight="1" spans="1:4">
      <c r="A903" s="204" t="s">
        <v>1440</v>
      </c>
      <c r="B903" s="205">
        <v>22</v>
      </c>
      <c r="C903" s="205">
        <v>25</v>
      </c>
      <c r="D903" s="63">
        <f t="shared" si="12"/>
        <v>0.136</v>
      </c>
    </row>
    <row r="904" ht="18.95" customHeight="1" spans="1:4">
      <c r="A904" s="204" t="s">
        <v>1442</v>
      </c>
      <c r="B904" s="205">
        <v>0</v>
      </c>
      <c r="C904" s="205"/>
      <c r="D904" s="63" t="str">
        <f t="shared" si="12"/>
        <v/>
      </c>
    </row>
    <row r="905" ht="18.95" customHeight="1" spans="1:4">
      <c r="A905" s="204" t="s">
        <v>1444</v>
      </c>
      <c r="B905" s="205">
        <v>12621</v>
      </c>
      <c r="C905" s="205"/>
      <c r="D905" s="63" t="str">
        <f t="shared" si="12"/>
        <v/>
      </c>
    </row>
    <row r="906" s="156" customFormat="1" ht="18.95" customHeight="1" spans="1:4">
      <c r="A906" s="202" t="s">
        <v>1447</v>
      </c>
      <c r="B906" s="203" t="e">
        <f>SUMIFS(B$907:B$1038,#REF!,"&lt;&gt;")</f>
        <v>#REF!</v>
      </c>
      <c r="C906" s="203" t="e">
        <f>SUMIFS(C$907:C$1038,#REF!,"&lt;&gt;")</f>
        <v>#REF!</v>
      </c>
      <c r="D906" s="140" t="e">
        <f t="shared" si="12"/>
        <v>#REF!</v>
      </c>
    </row>
    <row r="907" ht="18.95" customHeight="1" spans="1:4">
      <c r="A907" s="204" t="s">
        <v>1449</v>
      </c>
      <c r="B907" s="205">
        <f>SUM(B908:B931)</f>
        <v>4572</v>
      </c>
      <c r="C907" s="205">
        <f>SUM(C908:C931)</f>
        <v>4785</v>
      </c>
      <c r="D907" s="63">
        <f t="shared" si="12"/>
        <v>0.047</v>
      </c>
    </row>
    <row r="908" ht="18.95" customHeight="1" spans="1:4">
      <c r="A908" s="204" t="s">
        <v>1412</v>
      </c>
      <c r="B908" s="205">
        <v>1015</v>
      </c>
      <c r="C908" s="205">
        <v>1030</v>
      </c>
      <c r="D908" s="63">
        <f t="shared" si="12"/>
        <v>0.015</v>
      </c>
    </row>
    <row r="909" ht="18.95" customHeight="1" spans="1:4">
      <c r="A909" s="204" t="s">
        <v>1413</v>
      </c>
      <c r="B909" s="205">
        <v>305</v>
      </c>
      <c r="C909" s="205">
        <v>340</v>
      </c>
      <c r="D909" s="63">
        <f t="shared" si="12"/>
        <v>0.115</v>
      </c>
    </row>
    <row r="910" ht="18.95" customHeight="1" spans="1:4">
      <c r="A910" s="204" t="s">
        <v>1414</v>
      </c>
      <c r="B910" s="205">
        <v>0</v>
      </c>
      <c r="C910" s="205">
        <v>0</v>
      </c>
      <c r="D910" s="63" t="str">
        <f t="shared" si="12"/>
        <v/>
      </c>
    </row>
    <row r="911" ht="18.95" customHeight="1" spans="1:4">
      <c r="A911" s="204" t="s">
        <v>1450</v>
      </c>
      <c r="B911" s="205">
        <v>2278</v>
      </c>
      <c r="C911" s="205">
        <v>2350</v>
      </c>
      <c r="D911" s="63">
        <f t="shared" ref="D911:D974" si="13">IF(OR(VALUE(C911)=0,ISERROR(C911/B911-1)),"",ROUND(C911/B911-1,3))</f>
        <v>0.032</v>
      </c>
    </row>
    <row r="912" ht="18.95" customHeight="1" spans="1:4">
      <c r="A912" s="204" t="s">
        <v>1452</v>
      </c>
      <c r="B912" s="205">
        <v>0</v>
      </c>
      <c r="C912" s="205">
        <v>0</v>
      </c>
      <c r="D912" s="63" t="str">
        <f t="shared" si="13"/>
        <v/>
      </c>
    </row>
    <row r="913" ht="18.95" customHeight="1" spans="1:4">
      <c r="A913" s="204" t="s">
        <v>1454</v>
      </c>
      <c r="B913" s="205">
        <v>603</v>
      </c>
      <c r="C913" s="205">
        <v>660</v>
      </c>
      <c r="D913" s="63">
        <f t="shared" si="13"/>
        <v>0.095</v>
      </c>
    </row>
    <row r="914" ht="18.95" customHeight="1" spans="1:4">
      <c r="A914" s="204" t="s">
        <v>1456</v>
      </c>
      <c r="B914" s="205">
        <v>124</v>
      </c>
      <c r="C914" s="205">
        <v>140</v>
      </c>
      <c r="D914" s="63">
        <f t="shared" si="13"/>
        <v>0.129</v>
      </c>
    </row>
    <row r="915" ht="18.95" customHeight="1" spans="1:4">
      <c r="A915" s="204" t="s">
        <v>1458</v>
      </c>
      <c r="B915" s="205">
        <v>49</v>
      </c>
      <c r="C915" s="205">
        <v>55</v>
      </c>
      <c r="D915" s="63">
        <f t="shared" si="13"/>
        <v>0.122</v>
      </c>
    </row>
    <row r="916" ht="18.95" customHeight="1" spans="1:4">
      <c r="A916" s="204" t="s">
        <v>1460</v>
      </c>
      <c r="B916" s="205">
        <v>38</v>
      </c>
      <c r="C916" s="205">
        <v>40</v>
      </c>
      <c r="D916" s="63">
        <f t="shared" si="13"/>
        <v>0.053</v>
      </c>
    </row>
    <row r="917" ht="18.95" customHeight="1" spans="1:4">
      <c r="A917" s="204" t="s">
        <v>1462</v>
      </c>
      <c r="B917" s="205">
        <v>0</v>
      </c>
      <c r="C917" s="205"/>
      <c r="D917" s="63" t="str">
        <f t="shared" si="13"/>
        <v/>
      </c>
    </row>
    <row r="918" ht="18.95" customHeight="1" spans="1:4">
      <c r="A918" s="204" t="s">
        <v>1464</v>
      </c>
      <c r="B918" s="205">
        <v>4</v>
      </c>
      <c r="C918" s="205">
        <v>5</v>
      </c>
      <c r="D918" s="63">
        <f t="shared" si="13"/>
        <v>0.25</v>
      </c>
    </row>
    <row r="919" ht="18.95" customHeight="1" spans="1:4">
      <c r="A919" s="204" t="s">
        <v>1466</v>
      </c>
      <c r="B919" s="205">
        <v>0</v>
      </c>
      <c r="C919" s="205">
        <v>0</v>
      </c>
      <c r="D919" s="63" t="str">
        <f t="shared" si="13"/>
        <v/>
      </c>
    </row>
    <row r="920" ht="18.95" customHeight="1" spans="1:4">
      <c r="A920" s="204" t="s">
        <v>1468</v>
      </c>
      <c r="B920" s="205">
        <v>0</v>
      </c>
      <c r="C920" s="205"/>
      <c r="D920" s="63" t="str">
        <f t="shared" si="13"/>
        <v/>
      </c>
    </row>
    <row r="921" ht="18.95" customHeight="1" spans="1:4">
      <c r="A921" s="204" t="s">
        <v>1470</v>
      </c>
      <c r="B921" s="205">
        <v>0</v>
      </c>
      <c r="C921" s="205"/>
      <c r="D921" s="63" t="str">
        <f t="shared" si="13"/>
        <v/>
      </c>
    </row>
    <row r="922" ht="18.95" customHeight="1" spans="1:4">
      <c r="A922" s="204" t="s">
        <v>1472</v>
      </c>
      <c r="B922" s="205">
        <v>0</v>
      </c>
      <c r="C922" s="205">
        <v>0</v>
      </c>
      <c r="D922" s="63" t="str">
        <f t="shared" si="13"/>
        <v/>
      </c>
    </row>
    <row r="923" ht="18.95" customHeight="1" spans="1:4">
      <c r="A923" s="204" t="s">
        <v>1475</v>
      </c>
      <c r="B923" s="205">
        <v>0</v>
      </c>
      <c r="C923" s="205"/>
      <c r="D923" s="63" t="str">
        <f t="shared" si="13"/>
        <v/>
      </c>
    </row>
    <row r="924" ht="18.95" customHeight="1" spans="1:4">
      <c r="A924" s="204" t="s">
        <v>1477</v>
      </c>
      <c r="B924" s="205">
        <v>64</v>
      </c>
      <c r="C924" s="205">
        <v>65</v>
      </c>
      <c r="D924" s="63">
        <f t="shared" si="13"/>
        <v>0.016</v>
      </c>
    </row>
    <row r="925" ht="18.95" customHeight="1" spans="1:4">
      <c r="A925" s="204" t="s">
        <v>1479</v>
      </c>
      <c r="B925" s="205">
        <v>30</v>
      </c>
      <c r="C925" s="205">
        <v>35</v>
      </c>
      <c r="D925" s="63">
        <f t="shared" si="13"/>
        <v>0.167</v>
      </c>
    </row>
    <row r="926" ht="18.95" customHeight="1" spans="1:4">
      <c r="A926" s="204" t="s">
        <v>1481</v>
      </c>
      <c r="B926" s="205">
        <v>0</v>
      </c>
      <c r="C926" s="205"/>
      <c r="D926" s="63" t="str">
        <f t="shared" si="13"/>
        <v/>
      </c>
    </row>
    <row r="927" ht="18.95" customHeight="1" spans="1:4">
      <c r="A927" s="204" t="s">
        <v>1485</v>
      </c>
      <c r="B927" s="205">
        <v>20</v>
      </c>
      <c r="C927" s="205">
        <v>25</v>
      </c>
      <c r="D927" s="63">
        <f t="shared" si="13"/>
        <v>0.25</v>
      </c>
    </row>
    <row r="928" ht="18.95" customHeight="1" spans="1:4">
      <c r="A928" s="204" t="s">
        <v>1488</v>
      </c>
      <c r="B928" s="205">
        <v>0</v>
      </c>
      <c r="C928" s="205"/>
      <c r="D928" s="63" t="str">
        <f t="shared" si="13"/>
        <v/>
      </c>
    </row>
    <row r="929" ht="18.95" customHeight="1" spans="1:4">
      <c r="A929" s="204" t="s">
        <v>2297</v>
      </c>
      <c r="B929" s="205">
        <v>0</v>
      </c>
      <c r="C929" s="205">
        <v>0</v>
      </c>
      <c r="D929" s="63" t="str">
        <f t="shared" si="13"/>
        <v/>
      </c>
    </row>
    <row r="930" ht="18.95" customHeight="1" spans="1:4">
      <c r="A930" s="204" t="s">
        <v>1494</v>
      </c>
      <c r="B930" s="205">
        <v>0</v>
      </c>
      <c r="C930" s="205"/>
      <c r="D930" s="63" t="str">
        <f t="shared" si="13"/>
        <v/>
      </c>
    </row>
    <row r="931" ht="18.95" customHeight="1" spans="1:4">
      <c r="A931" s="204" t="s">
        <v>1499</v>
      </c>
      <c r="B931" s="205">
        <v>42</v>
      </c>
      <c r="C931" s="205">
        <v>40</v>
      </c>
      <c r="D931" s="63">
        <f t="shared" si="13"/>
        <v>-0.048</v>
      </c>
    </row>
    <row r="932" ht="18.95" customHeight="1" spans="1:4">
      <c r="A932" s="206" t="s">
        <v>2601</v>
      </c>
      <c r="B932" s="205">
        <f>SUM(B933:B962)</f>
        <v>3799</v>
      </c>
      <c r="C932" s="205">
        <f>SUM(C933:C962)</f>
        <v>3977</v>
      </c>
      <c r="D932" s="63">
        <f t="shared" si="13"/>
        <v>0.047</v>
      </c>
    </row>
    <row r="933" ht="18.95" customHeight="1" spans="1:4">
      <c r="A933" s="204" t="s">
        <v>1412</v>
      </c>
      <c r="B933" s="205">
        <v>1613</v>
      </c>
      <c r="C933" s="205">
        <v>1637</v>
      </c>
      <c r="D933" s="63">
        <f t="shared" si="13"/>
        <v>0.015</v>
      </c>
    </row>
    <row r="934" ht="18.95" customHeight="1" spans="1:4">
      <c r="A934" s="204" t="s">
        <v>1413</v>
      </c>
      <c r="B934" s="205">
        <v>183</v>
      </c>
      <c r="C934" s="205">
        <v>200</v>
      </c>
      <c r="D934" s="63">
        <f t="shared" si="13"/>
        <v>0.093</v>
      </c>
    </row>
    <row r="935" ht="18.95" customHeight="1" spans="1:4">
      <c r="A935" s="204" t="s">
        <v>1414</v>
      </c>
      <c r="B935" s="205">
        <v>0</v>
      </c>
      <c r="C935" s="205">
        <v>0</v>
      </c>
      <c r="D935" s="63" t="str">
        <f t="shared" si="13"/>
        <v/>
      </c>
    </row>
    <row r="936" ht="18.95" customHeight="1" spans="1:4">
      <c r="A936" s="206" t="s">
        <v>2602</v>
      </c>
      <c r="B936" s="205">
        <v>1365</v>
      </c>
      <c r="C936" s="205">
        <v>1420</v>
      </c>
      <c r="D936" s="63">
        <f t="shared" si="13"/>
        <v>0.04</v>
      </c>
    </row>
    <row r="937" ht="18.95" customHeight="1" spans="1:4">
      <c r="A937" s="204" t="s">
        <v>1505</v>
      </c>
      <c r="B937" s="205">
        <v>20</v>
      </c>
      <c r="C937" s="205">
        <v>30</v>
      </c>
      <c r="D937" s="63">
        <f t="shared" si="13"/>
        <v>0.5</v>
      </c>
    </row>
    <row r="938" ht="18.95" customHeight="1" spans="1:4">
      <c r="A938" s="206" t="s">
        <v>2603</v>
      </c>
      <c r="B938" s="205">
        <v>48</v>
      </c>
      <c r="C938" s="205">
        <v>50</v>
      </c>
      <c r="D938" s="63">
        <f t="shared" si="13"/>
        <v>0.042</v>
      </c>
    </row>
    <row r="939" ht="18.95" customHeight="1" spans="1:4">
      <c r="A939" s="204" t="s">
        <v>1509</v>
      </c>
      <c r="B939" s="205">
        <v>0</v>
      </c>
      <c r="C939" s="205">
        <v>47</v>
      </c>
      <c r="D939" s="63" t="str">
        <f t="shared" si="13"/>
        <v/>
      </c>
    </row>
    <row r="940" ht="18.95" customHeight="1" spans="1:4">
      <c r="A940" s="204" t="s">
        <v>1511</v>
      </c>
      <c r="B940" s="205">
        <v>20</v>
      </c>
      <c r="C940" s="205"/>
      <c r="D940" s="63" t="str">
        <f t="shared" si="13"/>
        <v/>
      </c>
    </row>
    <row r="941" ht="18.95" customHeight="1" spans="1:4">
      <c r="A941" s="204" t="s">
        <v>1513</v>
      </c>
      <c r="B941" s="205">
        <v>80</v>
      </c>
      <c r="C941" s="205">
        <v>90</v>
      </c>
      <c r="D941" s="63">
        <f t="shared" si="13"/>
        <v>0.125</v>
      </c>
    </row>
    <row r="942" ht="18.95" customHeight="1" spans="1:4">
      <c r="A942" s="206" t="s">
        <v>2604</v>
      </c>
      <c r="B942" s="205">
        <v>72</v>
      </c>
      <c r="C942" s="205">
        <v>80</v>
      </c>
      <c r="D942" s="63">
        <f t="shared" si="13"/>
        <v>0.111</v>
      </c>
    </row>
    <row r="943" ht="18.95" customHeight="1" spans="1:4">
      <c r="A943" s="204" t="s">
        <v>1517</v>
      </c>
      <c r="B943" s="205">
        <v>79</v>
      </c>
      <c r="C943" s="205">
        <v>85</v>
      </c>
      <c r="D943" s="63">
        <f t="shared" si="13"/>
        <v>0.076</v>
      </c>
    </row>
    <row r="944" ht="18.95" customHeight="1" spans="1:4">
      <c r="A944" s="204" t="s">
        <v>1519</v>
      </c>
      <c r="B944" s="205">
        <v>0</v>
      </c>
      <c r="C944" s="205"/>
      <c r="D944" s="63" t="str">
        <f t="shared" si="13"/>
        <v/>
      </c>
    </row>
    <row r="945" ht="18.95" customHeight="1" spans="1:4">
      <c r="A945" s="206" t="s">
        <v>2605</v>
      </c>
      <c r="B945" s="205">
        <v>48</v>
      </c>
      <c r="C945" s="205">
        <v>50</v>
      </c>
      <c r="D945" s="63">
        <f t="shared" si="13"/>
        <v>0.042</v>
      </c>
    </row>
    <row r="946" ht="18.95" customHeight="1" spans="1:4">
      <c r="A946" s="204" t="s">
        <v>1523</v>
      </c>
      <c r="B946" s="205">
        <v>6</v>
      </c>
      <c r="C946" s="205"/>
      <c r="D946" s="63" t="str">
        <f t="shared" si="13"/>
        <v/>
      </c>
    </row>
    <row r="947" ht="18.95" customHeight="1" spans="1:4">
      <c r="A947" s="204" t="s">
        <v>1525</v>
      </c>
      <c r="B947" s="205">
        <v>0</v>
      </c>
      <c r="C947" s="205">
        <v>0</v>
      </c>
      <c r="D947" s="63" t="str">
        <f t="shared" si="13"/>
        <v/>
      </c>
    </row>
    <row r="948" ht="18.95" customHeight="1" spans="1:4">
      <c r="A948" s="204" t="s">
        <v>1527</v>
      </c>
      <c r="B948" s="205">
        <v>0</v>
      </c>
      <c r="C948" s="205">
        <v>0</v>
      </c>
      <c r="D948" s="63" t="str">
        <f t="shared" si="13"/>
        <v/>
      </c>
    </row>
    <row r="949" ht="18.95" customHeight="1" spans="1:4">
      <c r="A949" s="204" t="s">
        <v>1529</v>
      </c>
      <c r="B949" s="205">
        <v>11</v>
      </c>
      <c r="C949" s="205">
        <v>0</v>
      </c>
      <c r="D949" s="63" t="str">
        <f t="shared" si="13"/>
        <v/>
      </c>
    </row>
    <row r="950" ht="18.95" customHeight="1" spans="1:4">
      <c r="A950" s="206" t="s">
        <v>2606</v>
      </c>
      <c r="B950" s="205">
        <v>0</v>
      </c>
      <c r="C950" s="205">
        <v>0</v>
      </c>
      <c r="D950" s="63" t="str">
        <f t="shared" si="13"/>
        <v/>
      </c>
    </row>
    <row r="951" ht="18.95" customHeight="1" spans="1:4">
      <c r="A951" s="206" t="s">
        <v>2607</v>
      </c>
      <c r="B951" s="205">
        <v>37</v>
      </c>
      <c r="C951" s="205">
        <v>40</v>
      </c>
      <c r="D951" s="63">
        <f t="shared" si="13"/>
        <v>0.081</v>
      </c>
    </row>
    <row r="952" ht="18.95" customHeight="1" spans="1:4">
      <c r="A952" s="204" t="s">
        <v>1535</v>
      </c>
      <c r="B952" s="205">
        <v>0</v>
      </c>
      <c r="C952" s="205">
        <v>0</v>
      </c>
      <c r="D952" s="63" t="str">
        <f t="shared" si="13"/>
        <v/>
      </c>
    </row>
    <row r="953" ht="18.95" customHeight="1" spans="1:4">
      <c r="A953" s="204" t="s">
        <v>1537</v>
      </c>
      <c r="B953" s="205">
        <v>0</v>
      </c>
      <c r="C953" s="205"/>
      <c r="D953" s="63" t="str">
        <f t="shared" si="13"/>
        <v/>
      </c>
    </row>
    <row r="954" ht="18.95" customHeight="1" spans="1:4">
      <c r="A954" s="204" t="s">
        <v>1539</v>
      </c>
      <c r="B954" s="205">
        <v>0</v>
      </c>
      <c r="C954" s="205">
        <v>0</v>
      </c>
      <c r="D954" s="63" t="str">
        <f t="shared" si="13"/>
        <v/>
      </c>
    </row>
    <row r="955" ht="18.95" customHeight="1" spans="1:4">
      <c r="A955" s="204" t="s">
        <v>1541</v>
      </c>
      <c r="B955" s="205">
        <v>0</v>
      </c>
      <c r="C955" s="205">
        <v>0</v>
      </c>
      <c r="D955" s="63" t="str">
        <f t="shared" si="13"/>
        <v/>
      </c>
    </row>
    <row r="956" ht="18.95" customHeight="1" spans="1:4">
      <c r="A956" s="206" t="s">
        <v>2608</v>
      </c>
      <c r="B956" s="205">
        <v>0</v>
      </c>
      <c r="C956" s="205"/>
      <c r="D956" s="63" t="str">
        <f t="shared" si="13"/>
        <v/>
      </c>
    </row>
    <row r="957" ht="18.95" customHeight="1" spans="1:4">
      <c r="A957" s="204" t="s">
        <v>1545</v>
      </c>
      <c r="B957" s="205">
        <v>0</v>
      </c>
      <c r="C957" s="205">
        <v>0</v>
      </c>
      <c r="D957" s="63" t="str">
        <f t="shared" si="13"/>
        <v/>
      </c>
    </row>
    <row r="958" ht="18.95" customHeight="1" spans="1:4">
      <c r="A958" s="206" t="s">
        <v>2609</v>
      </c>
      <c r="B958" s="205">
        <v>192</v>
      </c>
      <c r="C958" s="205">
        <v>220</v>
      </c>
      <c r="D958" s="63">
        <f t="shared" si="13"/>
        <v>0.146</v>
      </c>
    </row>
    <row r="959" ht="18.95" customHeight="1" spans="1:4">
      <c r="A959" s="206" t="s">
        <v>2610</v>
      </c>
      <c r="B959" s="205">
        <v>0</v>
      </c>
      <c r="C959" s="205"/>
      <c r="D959" s="63" t="str">
        <f t="shared" si="13"/>
        <v/>
      </c>
    </row>
    <row r="960" ht="18.95" customHeight="1" spans="1:4">
      <c r="A960" s="206" t="s">
        <v>2611</v>
      </c>
      <c r="B960" s="205">
        <v>0</v>
      </c>
      <c r="C960" s="205"/>
      <c r="D960" s="63" t="str">
        <f t="shared" si="13"/>
        <v/>
      </c>
    </row>
    <row r="961" ht="18.95" customHeight="1" spans="1:4">
      <c r="A961" s="206" t="s">
        <v>2612</v>
      </c>
      <c r="B961" s="205">
        <v>0</v>
      </c>
      <c r="C961" s="205">
        <v>3</v>
      </c>
      <c r="D961" s="63" t="str">
        <f t="shared" si="13"/>
        <v/>
      </c>
    </row>
    <row r="962" ht="18.95" customHeight="1" spans="1:4">
      <c r="A962" s="206" t="s">
        <v>2613</v>
      </c>
      <c r="B962" s="205">
        <v>25</v>
      </c>
      <c r="C962" s="205">
        <v>25</v>
      </c>
      <c r="D962" s="63">
        <f t="shared" si="13"/>
        <v>0</v>
      </c>
    </row>
    <row r="963" ht="18.95" customHeight="1" spans="1:4">
      <c r="A963" s="204" t="s">
        <v>1551</v>
      </c>
      <c r="B963" s="205">
        <f>SUM(B964:B989)</f>
        <v>3011</v>
      </c>
      <c r="C963" s="205">
        <f>SUM(C964:C989)</f>
        <v>3155</v>
      </c>
      <c r="D963" s="63">
        <f t="shared" si="13"/>
        <v>0.048</v>
      </c>
    </row>
    <row r="964" ht="18.95" customHeight="1" spans="1:4">
      <c r="A964" s="204" t="s">
        <v>1412</v>
      </c>
      <c r="B964" s="205">
        <v>1660</v>
      </c>
      <c r="C964" s="205">
        <v>1685</v>
      </c>
      <c r="D964" s="63">
        <f t="shared" si="13"/>
        <v>0.015</v>
      </c>
    </row>
    <row r="965" ht="18.95" customHeight="1" spans="1:4">
      <c r="A965" s="204" t="s">
        <v>1413</v>
      </c>
      <c r="B965" s="205">
        <v>144</v>
      </c>
      <c r="C965" s="205">
        <v>160</v>
      </c>
      <c r="D965" s="63">
        <f t="shared" si="13"/>
        <v>0.111</v>
      </c>
    </row>
    <row r="966" ht="18.95" customHeight="1" spans="1:4">
      <c r="A966" s="204" t="s">
        <v>1414</v>
      </c>
      <c r="B966" s="205">
        <v>0</v>
      </c>
      <c r="C966" s="205"/>
      <c r="D966" s="63" t="str">
        <f t="shared" si="13"/>
        <v/>
      </c>
    </row>
    <row r="967" ht="18.95" customHeight="1" spans="1:4">
      <c r="A967" s="204" t="s">
        <v>1553</v>
      </c>
      <c r="B967" s="205">
        <v>0</v>
      </c>
      <c r="C967" s="205"/>
      <c r="D967" s="63" t="str">
        <f t="shared" si="13"/>
        <v/>
      </c>
    </row>
    <row r="968" ht="18.95" customHeight="1" spans="1:4">
      <c r="A968" s="204" t="s">
        <v>1555</v>
      </c>
      <c r="B968" s="205">
        <v>316</v>
      </c>
      <c r="C968" s="205">
        <v>330</v>
      </c>
      <c r="D968" s="63">
        <f t="shared" si="13"/>
        <v>0.044</v>
      </c>
    </row>
    <row r="969" ht="18.95" customHeight="1" spans="1:4">
      <c r="A969" s="204" t="s">
        <v>1557</v>
      </c>
      <c r="B969" s="205">
        <v>310</v>
      </c>
      <c r="C969" s="205">
        <v>325</v>
      </c>
      <c r="D969" s="63">
        <f t="shared" si="13"/>
        <v>0.048</v>
      </c>
    </row>
    <row r="970" ht="18.95" customHeight="1" spans="1:4">
      <c r="A970" s="204" t="s">
        <v>1559</v>
      </c>
      <c r="B970" s="205">
        <v>0</v>
      </c>
      <c r="C970" s="205">
        <v>0</v>
      </c>
      <c r="D970" s="63" t="str">
        <f t="shared" si="13"/>
        <v/>
      </c>
    </row>
    <row r="971" ht="18.95" customHeight="1" spans="1:4">
      <c r="A971" s="204" t="s">
        <v>1561</v>
      </c>
      <c r="B971" s="205">
        <v>72</v>
      </c>
      <c r="C971" s="205">
        <v>85</v>
      </c>
      <c r="D971" s="63">
        <f t="shared" si="13"/>
        <v>0.181</v>
      </c>
    </row>
    <row r="972" ht="18.95" customHeight="1" spans="1:4">
      <c r="A972" s="204" t="s">
        <v>1563</v>
      </c>
      <c r="B972" s="205">
        <v>0</v>
      </c>
      <c r="C972" s="205">
        <v>0</v>
      </c>
      <c r="D972" s="63" t="str">
        <f t="shared" si="13"/>
        <v/>
      </c>
    </row>
    <row r="973" ht="18.95" customHeight="1" spans="1:4">
      <c r="A973" s="204" t="s">
        <v>1565</v>
      </c>
      <c r="B973" s="205">
        <v>42</v>
      </c>
      <c r="C973" s="205">
        <v>50</v>
      </c>
      <c r="D973" s="63">
        <f t="shared" si="13"/>
        <v>0.19</v>
      </c>
    </row>
    <row r="974" ht="18.95" customHeight="1" spans="1:4">
      <c r="A974" s="204" t="s">
        <v>1567</v>
      </c>
      <c r="B974" s="205">
        <v>0</v>
      </c>
      <c r="C974" s="205">
        <v>10</v>
      </c>
      <c r="D974" s="63" t="str">
        <f t="shared" si="13"/>
        <v/>
      </c>
    </row>
    <row r="975" ht="18.95" customHeight="1" spans="1:4">
      <c r="A975" s="204" t="s">
        <v>1569</v>
      </c>
      <c r="B975" s="205">
        <v>80</v>
      </c>
      <c r="C975" s="205">
        <v>95</v>
      </c>
      <c r="D975" s="63">
        <f t="shared" ref="D975:D1040" si="14">IF(OR(VALUE(C975)=0,ISERROR(C975/B975-1)),"",ROUND(C975/B975-1,3))</f>
        <v>0.188</v>
      </c>
    </row>
    <row r="976" ht="18.95" customHeight="1" spans="1:4">
      <c r="A976" s="204" t="s">
        <v>1571</v>
      </c>
      <c r="B976" s="205">
        <v>0</v>
      </c>
      <c r="C976" s="205">
        <v>0</v>
      </c>
      <c r="D976" s="63" t="str">
        <f t="shared" si="14"/>
        <v/>
      </c>
    </row>
    <row r="977" ht="18.95" customHeight="1" spans="1:4">
      <c r="A977" s="204" t="s">
        <v>1573</v>
      </c>
      <c r="B977" s="205">
        <v>359</v>
      </c>
      <c r="C977" s="205">
        <v>385</v>
      </c>
      <c r="D977" s="63">
        <f t="shared" si="14"/>
        <v>0.072</v>
      </c>
    </row>
    <row r="978" ht="18.95" customHeight="1" spans="1:4">
      <c r="A978" s="204" t="s">
        <v>1575</v>
      </c>
      <c r="B978" s="205">
        <v>0</v>
      </c>
      <c r="C978" s="205"/>
      <c r="D978" s="63" t="str">
        <f t="shared" si="14"/>
        <v/>
      </c>
    </row>
    <row r="979" ht="18.95" customHeight="1" spans="1:4">
      <c r="A979" s="204" t="s">
        <v>1577</v>
      </c>
      <c r="B979" s="205">
        <v>28</v>
      </c>
      <c r="C979" s="205">
        <v>30</v>
      </c>
      <c r="D979" s="63">
        <f t="shared" si="14"/>
        <v>0.071</v>
      </c>
    </row>
    <row r="980" ht="18.95" customHeight="1" spans="1:4">
      <c r="A980" s="204" t="s">
        <v>1579</v>
      </c>
      <c r="B980" s="205">
        <v>0</v>
      </c>
      <c r="C980" s="205"/>
      <c r="D980" s="63" t="str">
        <f t="shared" si="14"/>
        <v/>
      </c>
    </row>
    <row r="981" ht="18.95" customHeight="1" spans="1:4">
      <c r="A981" s="204" t="s">
        <v>1581</v>
      </c>
      <c r="B981" s="205">
        <v>0</v>
      </c>
      <c r="C981" s="205">
        <v>0</v>
      </c>
      <c r="D981" s="63" t="str">
        <f t="shared" si="14"/>
        <v/>
      </c>
    </row>
    <row r="982" ht="18.95" customHeight="1" spans="1:4">
      <c r="A982" s="206" t="s">
        <v>1583</v>
      </c>
      <c r="B982" s="205">
        <v>0</v>
      </c>
      <c r="C982" s="205">
        <v>0</v>
      </c>
      <c r="D982" s="63" t="str">
        <f t="shared" si="14"/>
        <v/>
      </c>
    </row>
    <row r="983" ht="18.95" customHeight="1" spans="1:4">
      <c r="A983" s="204" t="s">
        <v>1585</v>
      </c>
      <c r="B983" s="205">
        <v>0</v>
      </c>
      <c r="C983" s="205">
        <v>0</v>
      </c>
      <c r="D983" s="63" t="str">
        <f t="shared" si="14"/>
        <v/>
      </c>
    </row>
    <row r="984" ht="18.95" customHeight="1" spans="1:4">
      <c r="A984" s="204" t="s">
        <v>1587</v>
      </c>
      <c r="B984" s="205">
        <v>0</v>
      </c>
      <c r="C984" s="205">
        <v>0</v>
      </c>
      <c r="D984" s="63" t="str">
        <f t="shared" si="14"/>
        <v/>
      </c>
    </row>
    <row r="985" ht="18.95" customHeight="1" spans="1:4">
      <c r="A985" s="204" t="s">
        <v>1591</v>
      </c>
      <c r="B985" s="205">
        <v>0</v>
      </c>
      <c r="C985" s="205">
        <v>0</v>
      </c>
      <c r="D985" s="63" t="str">
        <f t="shared" si="14"/>
        <v/>
      </c>
    </row>
    <row r="986" ht="18.95" customHeight="1" spans="1:4">
      <c r="A986" s="204" t="s">
        <v>1535</v>
      </c>
      <c r="B986" s="205">
        <v>0</v>
      </c>
      <c r="C986" s="205">
        <v>0</v>
      </c>
      <c r="D986" s="63" t="str">
        <f t="shared" si="14"/>
        <v/>
      </c>
    </row>
    <row r="987" ht="18.95" customHeight="1" spans="1:4">
      <c r="A987" s="204" t="s">
        <v>1593</v>
      </c>
      <c r="B987" s="205">
        <v>0</v>
      </c>
      <c r="C987" s="205">
        <v>0</v>
      </c>
      <c r="D987" s="63" t="str">
        <f t="shared" si="14"/>
        <v/>
      </c>
    </row>
    <row r="988" ht="18.95" customHeight="1" spans="1:4">
      <c r="A988" s="204" t="s">
        <v>1595</v>
      </c>
      <c r="B988" s="205">
        <v>0</v>
      </c>
      <c r="C988" s="205"/>
      <c r="D988" s="63" t="str">
        <f t="shared" si="14"/>
        <v/>
      </c>
    </row>
    <row r="989" ht="18.95" customHeight="1" spans="1:4">
      <c r="A989" s="204" t="s">
        <v>1597</v>
      </c>
      <c r="B989" s="205">
        <v>0</v>
      </c>
      <c r="C989" s="205"/>
      <c r="D989" s="63" t="str">
        <f t="shared" si="14"/>
        <v/>
      </c>
    </row>
    <row r="990" ht="18.95" customHeight="1" spans="1:4">
      <c r="A990" s="204" t="s">
        <v>1599</v>
      </c>
      <c r="B990" s="205">
        <f>SUM(B991:B1000)</f>
        <v>0</v>
      </c>
      <c r="C990" s="205">
        <f>SUM(C991:C1000)</f>
        <v>0</v>
      </c>
      <c r="D990" s="63" t="str">
        <f t="shared" si="14"/>
        <v/>
      </c>
    </row>
    <row r="991" ht="18.95" customHeight="1" spans="1:4">
      <c r="A991" s="204" t="s">
        <v>1412</v>
      </c>
      <c r="B991" s="205">
        <v>0</v>
      </c>
      <c r="C991" s="205">
        <v>0</v>
      </c>
      <c r="D991" s="63" t="str">
        <f t="shared" si="14"/>
        <v/>
      </c>
    </row>
    <row r="992" ht="18.95" customHeight="1" spans="1:4">
      <c r="A992" s="204" t="s">
        <v>1413</v>
      </c>
      <c r="B992" s="205">
        <v>0</v>
      </c>
      <c r="C992" s="205">
        <v>0</v>
      </c>
      <c r="D992" s="63" t="str">
        <f t="shared" si="14"/>
        <v/>
      </c>
    </row>
    <row r="993" ht="18.95" customHeight="1" spans="1:4">
      <c r="A993" s="204" t="s">
        <v>1414</v>
      </c>
      <c r="B993" s="205">
        <v>0</v>
      </c>
      <c r="C993" s="205">
        <v>0</v>
      </c>
      <c r="D993" s="63" t="str">
        <f t="shared" si="14"/>
        <v/>
      </c>
    </row>
    <row r="994" ht="18.95" customHeight="1" spans="1:4">
      <c r="A994" s="204" t="s">
        <v>1601</v>
      </c>
      <c r="B994" s="205">
        <v>0</v>
      </c>
      <c r="C994" s="205">
        <v>0</v>
      </c>
      <c r="D994" s="63" t="str">
        <f t="shared" si="14"/>
        <v/>
      </c>
    </row>
    <row r="995" ht="18.95" customHeight="1" spans="1:4">
      <c r="A995" s="204" t="s">
        <v>1603</v>
      </c>
      <c r="B995" s="205">
        <v>0</v>
      </c>
      <c r="C995" s="205">
        <v>0</v>
      </c>
      <c r="D995" s="63" t="str">
        <f t="shared" si="14"/>
        <v/>
      </c>
    </row>
    <row r="996" ht="18.95" customHeight="1" spans="1:4">
      <c r="A996" s="204" t="s">
        <v>1605</v>
      </c>
      <c r="B996" s="205">
        <v>0</v>
      </c>
      <c r="C996" s="205">
        <v>0</v>
      </c>
      <c r="D996" s="63" t="str">
        <f t="shared" si="14"/>
        <v/>
      </c>
    </row>
    <row r="997" ht="18.95" customHeight="1" spans="1:4">
      <c r="A997" s="204" t="s">
        <v>1607</v>
      </c>
      <c r="B997" s="205">
        <v>0</v>
      </c>
      <c r="C997" s="205">
        <v>0</v>
      </c>
      <c r="D997" s="63" t="str">
        <f t="shared" si="14"/>
        <v/>
      </c>
    </row>
    <row r="998" ht="18.95" customHeight="1" spans="1:4">
      <c r="A998" s="204" t="s">
        <v>1609</v>
      </c>
      <c r="B998" s="205">
        <v>0</v>
      </c>
      <c r="C998" s="205">
        <v>0</v>
      </c>
      <c r="D998" s="63" t="str">
        <f t="shared" si="14"/>
        <v/>
      </c>
    </row>
    <row r="999" ht="18.95" customHeight="1" spans="1:4">
      <c r="A999" s="204" t="s">
        <v>1611</v>
      </c>
      <c r="B999" s="205">
        <v>0</v>
      </c>
      <c r="C999" s="205">
        <v>0</v>
      </c>
      <c r="D999" s="63" t="str">
        <f t="shared" si="14"/>
        <v/>
      </c>
    </row>
    <row r="1000" ht="18.95" customHeight="1" spans="1:4">
      <c r="A1000" s="204" t="s">
        <v>1613</v>
      </c>
      <c r="B1000" s="205">
        <v>0</v>
      </c>
      <c r="C1000" s="205">
        <v>0</v>
      </c>
      <c r="D1000" s="63" t="str">
        <f t="shared" si="14"/>
        <v/>
      </c>
    </row>
    <row r="1001" ht="18.95" customHeight="1" spans="1:4">
      <c r="A1001" s="204" t="s">
        <v>1615</v>
      </c>
      <c r="B1001" s="205">
        <f>SUM(B1002:B1011)</f>
        <v>2485</v>
      </c>
      <c r="C1001" s="205">
        <f>SUM(C1002:C1011)</f>
        <v>2723</v>
      </c>
      <c r="D1001" s="63">
        <f t="shared" si="14"/>
        <v>0.096</v>
      </c>
    </row>
    <row r="1002" ht="18.95" customHeight="1" spans="1:4">
      <c r="A1002" s="204" t="s">
        <v>1412</v>
      </c>
      <c r="B1002" s="205">
        <v>624</v>
      </c>
      <c r="C1002" s="205">
        <v>633</v>
      </c>
      <c r="D1002" s="63">
        <f t="shared" si="14"/>
        <v>0.014</v>
      </c>
    </row>
    <row r="1003" ht="18.95" customHeight="1" spans="1:4">
      <c r="A1003" s="204" t="s">
        <v>1413</v>
      </c>
      <c r="B1003" s="205">
        <v>256</v>
      </c>
      <c r="C1003" s="205">
        <v>280</v>
      </c>
      <c r="D1003" s="63">
        <f t="shared" si="14"/>
        <v>0.094</v>
      </c>
    </row>
    <row r="1004" ht="18.95" customHeight="1" spans="1:4">
      <c r="A1004" s="204" t="s">
        <v>1414</v>
      </c>
      <c r="B1004" s="205">
        <v>0</v>
      </c>
      <c r="C1004" s="205">
        <v>0</v>
      </c>
      <c r="D1004" s="63" t="str">
        <f t="shared" si="14"/>
        <v/>
      </c>
    </row>
    <row r="1005" ht="18.95" customHeight="1" spans="1:4">
      <c r="A1005" s="204" t="s">
        <v>1617</v>
      </c>
      <c r="B1005" s="205">
        <v>100</v>
      </c>
      <c r="C1005" s="205">
        <v>100</v>
      </c>
      <c r="D1005" s="63">
        <f t="shared" si="14"/>
        <v>0</v>
      </c>
    </row>
    <row r="1006" ht="18.95" customHeight="1" spans="1:4">
      <c r="A1006" s="204" t="s">
        <v>1619</v>
      </c>
      <c r="B1006" s="205">
        <v>0</v>
      </c>
      <c r="C1006" s="205"/>
      <c r="D1006" s="63" t="str">
        <f t="shared" si="14"/>
        <v/>
      </c>
    </row>
    <row r="1007" ht="18.95" customHeight="1" spans="1:4">
      <c r="A1007" s="204" t="s">
        <v>1621</v>
      </c>
      <c r="B1007" s="205">
        <v>0</v>
      </c>
      <c r="C1007" s="205"/>
      <c r="D1007" s="63" t="str">
        <f t="shared" si="14"/>
        <v/>
      </c>
    </row>
    <row r="1008" ht="18.95" customHeight="1" spans="1:4">
      <c r="A1008" s="204" t="s">
        <v>1623</v>
      </c>
      <c r="B1008" s="205">
        <v>1500</v>
      </c>
      <c r="C1008" s="205">
        <v>1700</v>
      </c>
      <c r="D1008" s="63">
        <f t="shared" si="14"/>
        <v>0.133</v>
      </c>
    </row>
    <row r="1009" ht="18.95" customHeight="1" spans="1:4">
      <c r="A1009" s="206" t="s">
        <v>1625</v>
      </c>
      <c r="B1009" s="205">
        <v>0</v>
      </c>
      <c r="C1009" s="205">
        <v>0</v>
      </c>
      <c r="D1009" s="63" t="str">
        <f t="shared" si="14"/>
        <v/>
      </c>
    </row>
    <row r="1010" ht="18.95" customHeight="1" spans="1:4">
      <c r="A1010" s="204" t="s">
        <v>1627</v>
      </c>
      <c r="B1010" s="205">
        <v>0</v>
      </c>
      <c r="C1010" s="205">
        <v>0</v>
      </c>
      <c r="D1010" s="63" t="str">
        <f t="shared" si="14"/>
        <v/>
      </c>
    </row>
    <row r="1011" ht="18.95" customHeight="1" spans="1:4">
      <c r="A1011" s="204" t="s">
        <v>1629</v>
      </c>
      <c r="B1011" s="205">
        <v>5</v>
      </c>
      <c r="C1011" s="205">
        <v>10</v>
      </c>
      <c r="D1011" s="63">
        <f t="shared" si="14"/>
        <v>1</v>
      </c>
    </row>
    <row r="1012" ht="18.95" customHeight="1" spans="1:4">
      <c r="A1012" s="204" t="s">
        <v>1631</v>
      </c>
      <c r="B1012" s="205">
        <f>SUM(B1013:B1017)</f>
        <v>0</v>
      </c>
      <c r="C1012" s="205">
        <f>SUM(C1013:C1017)</f>
        <v>0</v>
      </c>
      <c r="D1012" s="63" t="str">
        <f t="shared" si="14"/>
        <v/>
      </c>
    </row>
    <row r="1013" ht="18.95" customHeight="1" spans="1:4">
      <c r="A1013" s="204" t="s">
        <v>1632</v>
      </c>
      <c r="B1013" s="205"/>
      <c r="C1013" s="205"/>
      <c r="D1013" s="63" t="str">
        <f t="shared" si="14"/>
        <v/>
      </c>
    </row>
    <row r="1014" ht="18.95" customHeight="1" spans="1:4">
      <c r="A1014" s="204" t="s">
        <v>1634</v>
      </c>
      <c r="B1014" s="205"/>
      <c r="C1014" s="205"/>
      <c r="D1014" s="63" t="str">
        <f t="shared" si="14"/>
        <v/>
      </c>
    </row>
    <row r="1015" ht="18.95" customHeight="1" spans="1:4">
      <c r="A1015" s="204" t="s">
        <v>2614</v>
      </c>
      <c r="B1015" s="205"/>
      <c r="C1015" s="205"/>
      <c r="D1015" s="63" t="str">
        <f t="shared" si="14"/>
        <v/>
      </c>
    </row>
    <row r="1016" ht="18.95" customHeight="1" spans="1:4">
      <c r="A1016" s="204" t="s">
        <v>2615</v>
      </c>
      <c r="B1016" s="205"/>
      <c r="C1016" s="205"/>
      <c r="D1016" s="63" t="str">
        <f t="shared" si="14"/>
        <v/>
      </c>
    </row>
    <row r="1017" ht="18.95" customHeight="1" spans="1:4">
      <c r="A1017" s="204" t="s">
        <v>1640</v>
      </c>
      <c r="B1017" s="205"/>
      <c r="C1017" s="205"/>
      <c r="D1017" s="63" t="str">
        <f t="shared" si="14"/>
        <v/>
      </c>
    </row>
    <row r="1018" ht="18.95" customHeight="1" spans="1:4">
      <c r="A1018" s="204" t="s">
        <v>1642</v>
      </c>
      <c r="B1018" s="205">
        <f>SUM(B1019:B1024)</f>
        <v>2</v>
      </c>
      <c r="C1018" s="205">
        <f>SUM(C1019:C1024)</f>
        <v>0</v>
      </c>
      <c r="D1018" s="63" t="str">
        <f t="shared" si="14"/>
        <v/>
      </c>
    </row>
    <row r="1019" ht="18.95" customHeight="1" spans="1:4">
      <c r="A1019" s="204" t="s">
        <v>1644</v>
      </c>
      <c r="B1019" s="205">
        <v>2</v>
      </c>
      <c r="C1019" s="205"/>
      <c r="D1019" s="63" t="str">
        <f t="shared" si="14"/>
        <v/>
      </c>
    </row>
    <row r="1020" ht="18.95" customHeight="1" spans="1:4">
      <c r="A1020" s="204" t="s">
        <v>1646</v>
      </c>
      <c r="B1020" s="205">
        <v>0</v>
      </c>
      <c r="C1020" s="205"/>
      <c r="D1020" s="63" t="str">
        <f t="shared" si="14"/>
        <v/>
      </c>
    </row>
    <row r="1021" ht="18.95" customHeight="1" spans="1:4">
      <c r="A1021" s="204" t="s">
        <v>1648</v>
      </c>
      <c r="B1021" s="205"/>
      <c r="C1021" s="205"/>
      <c r="D1021" s="63" t="str">
        <f t="shared" si="14"/>
        <v/>
      </c>
    </row>
    <row r="1022" ht="18.95" customHeight="1" spans="1:4">
      <c r="A1022" s="204" t="s">
        <v>1650</v>
      </c>
      <c r="B1022" s="205"/>
      <c r="C1022" s="205"/>
      <c r="D1022" s="63" t="str">
        <f t="shared" si="14"/>
        <v/>
      </c>
    </row>
    <row r="1023" ht="18.95" customHeight="1" spans="1:4">
      <c r="A1023" s="204" t="s">
        <v>1652</v>
      </c>
      <c r="B1023" s="205"/>
      <c r="C1023" s="205"/>
      <c r="D1023" s="63" t="str">
        <f t="shared" si="14"/>
        <v/>
      </c>
    </row>
    <row r="1024" ht="18.95" customHeight="1" spans="1:4">
      <c r="A1024" s="204" t="s">
        <v>1654</v>
      </c>
      <c r="B1024" s="205">
        <v>0</v>
      </c>
      <c r="C1024" s="205"/>
      <c r="D1024" s="63" t="str">
        <f t="shared" si="14"/>
        <v/>
      </c>
    </row>
    <row r="1025" ht="18.95" customHeight="1" spans="1:4">
      <c r="A1025" s="206" t="s">
        <v>1656</v>
      </c>
      <c r="B1025" s="205">
        <f>SUM(B1026:B1031)</f>
        <v>170</v>
      </c>
      <c r="C1025" s="205">
        <f>SUM(C1026:C1031)</f>
        <v>180</v>
      </c>
      <c r="D1025" s="63">
        <f t="shared" si="14"/>
        <v>0.059</v>
      </c>
    </row>
    <row r="1026" ht="18.95" customHeight="1" spans="1:4">
      <c r="A1026" s="204" t="s">
        <v>1658</v>
      </c>
      <c r="B1026" s="205"/>
      <c r="C1026" s="205"/>
      <c r="D1026" s="63" t="str">
        <f t="shared" si="14"/>
        <v/>
      </c>
    </row>
    <row r="1027" ht="18.95" customHeight="1" spans="1:4">
      <c r="A1027" s="204" t="s">
        <v>1660</v>
      </c>
      <c r="B1027" s="205"/>
      <c r="C1027" s="205"/>
      <c r="D1027" s="63" t="str">
        <f t="shared" si="14"/>
        <v/>
      </c>
    </row>
    <row r="1028" ht="18.95" customHeight="1" spans="1:4">
      <c r="A1028" s="206" t="s">
        <v>1662</v>
      </c>
      <c r="B1028" s="205"/>
      <c r="C1028" s="205"/>
      <c r="D1028" s="63" t="str">
        <f t="shared" si="14"/>
        <v/>
      </c>
    </row>
    <row r="1029" ht="18.95" customHeight="1" spans="1:4">
      <c r="A1029" s="206" t="s">
        <v>1664</v>
      </c>
      <c r="B1029" s="205">
        <v>170</v>
      </c>
      <c r="C1029" s="205">
        <v>180</v>
      </c>
      <c r="D1029" s="63">
        <f t="shared" si="14"/>
        <v>0.059</v>
      </c>
    </row>
    <row r="1030" ht="18.95" customHeight="1" spans="1:4">
      <c r="A1030" s="206" t="s">
        <v>1666</v>
      </c>
      <c r="B1030" s="205"/>
      <c r="C1030" s="205"/>
      <c r="D1030" s="63" t="str">
        <f t="shared" si="14"/>
        <v/>
      </c>
    </row>
    <row r="1031" ht="18.95" customHeight="1" spans="1:4">
      <c r="A1031" s="206" t="s">
        <v>1668</v>
      </c>
      <c r="B1031" s="205">
        <v>0</v>
      </c>
      <c r="C1031" s="205"/>
      <c r="D1031" s="63" t="str">
        <f t="shared" si="14"/>
        <v/>
      </c>
    </row>
    <row r="1032" ht="18.95" customHeight="1" spans="1:4">
      <c r="A1032" s="204" t="s">
        <v>1670</v>
      </c>
      <c r="B1032" s="205">
        <f>SUM(B1033:B1035)</f>
        <v>0</v>
      </c>
      <c r="C1032" s="205">
        <f>SUM(C1033:C1035)</f>
        <v>0</v>
      </c>
      <c r="D1032" s="63" t="str">
        <f t="shared" si="14"/>
        <v/>
      </c>
    </row>
    <row r="1033" ht="18.95" customHeight="1" spans="1:4">
      <c r="A1033" s="204" t="s">
        <v>1672</v>
      </c>
      <c r="B1033" s="205">
        <v>0</v>
      </c>
      <c r="C1033" s="205">
        <v>0</v>
      </c>
      <c r="D1033" s="63" t="str">
        <f t="shared" si="14"/>
        <v/>
      </c>
    </row>
    <row r="1034" ht="18.95" customHeight="1" spans="1:4">
      <c r="A1034" s="204" t="s">
        <v>1674</v>
      </c>
      <c r="B1034" s="205">
        <v>0</v>
      </c>
      <c r="C1034" s="205">
        <v>0</v>
      </c>
      <c r="D1034" s="63" t="str">
        <f t="shared" si="14"/>
        <v/>
      </c>
    </row>
    <row r="1035" ht="18.95" customHeight="1" spans="1:4">
      <c r="A1035" s="204" t="s">
        <v>1676</v>
      </c>
      <c r="B1035" s="205">
        <v>0</v>
      </c>
      <c r="C1035" s="205">
        <v>0</v>
      </c>
      <c r="D1035" s="63" t="str">
        <f t="shared" si="14"/>
        <v/>
      </c>
    </row>
    <row r="1036" ht="18.95" customHeight="1" spans="1:4">
      <c r="A1036" s="204" t="s">
        <v>1678</v>
      </c>
      <c r="B1036" s="205">
        <f>SUM(B1037:B1038)</f>
        <v>3</v>
      </c>
      <c r="C1036" s="205">
        <f>SUM(C1037:C1038)</f>
        <v>0</v>
      </c>
      <c r="D1036" s="63" t="str">
        <f t="shared" si="14"/>
        <v/>
      </c>
    </row>
    <row r="1037" ht="18.95" customHeight="1" spans="1:4">
      <c r="A1037" s="204" t="s">
        <v>1680</v>
      </c>
      <c r="B1037" s="205">
        <v>0</v>
      </c>
      <c r="C1037" s="205">
        <v>0</v>
      </c>
      <c r="D1037" s="63" t="str">
        <f t="shared" si="14"/>
        <v/>
      </c>
    </row>
    <row r="1038" ht="18.95" customHeight="1" spans="1:4">
      <c r="A1038" s="204" t="s">
        <v>1681</v>
      </c>
      <c r="B1038" s="205">
        <v>3</v>
      </c>
      <c r="C1038" s="205"/>
      <c r="D1038" s="63" t="str">
        <f t="shared" si="14"/>
        <v/>
      </c>
    </row>
    <row r="1039" s="156" customFormat="1" ht="18.95" customHeight="1" spans="1:4">
      <c r="A1039" s="202" t="s">
        <v>1683</v>
      </c>
      <c r="B1039" s="203" t="e">
        <f>SUMIFS(B$1040:B$1102,#REF!,"&lt;&gt;")</f>
        <v>#REF!</v>
      </c>
      <c r="C1039" s="203" t="e">
        <f>SUMIFS(C$1040:C$1102,#REF!,"&lt;&gt;")</f>
        <v>#REF!</v>
      </c>
      <c r="D1039" s="140" t="e">
        <f t="shared" si="14"/>
        <v>#REF!</v>
      </c>
    </row>
    <row r="1040" ht="18.95" customHeight="1" spans="1:4">
      <c r="A1040" s="204" t="s">
        <v>1685</v>
      </c>
      <c r="B1040" s="205">
        <f>SUM(B1041:B1062)</f>
        <v>5214</v>
      </c>
      <c r="C1040" s="205">
        <f>SUM(C1041:C1062)</f>
        <v>5456</v>
      </c>
      <c r="D1040" s="63">
        <f t="shared" si="14"/>
        <v>0.046</v>
      </c>
    </row>
    <row r="1041" ht="18.95" customHeight="1" spans="1:4">
      <c r="A1041" s="204" t="s">
        <v>1412</v>
      </c>
      <c r="B1041" s="205">
        <v>725</v>
      </c>
      <c r="C1041" s="205">
        <v>736</v>
      </c>
      <c r="D1041" s="63">
        <f t="shared" ref="D1041:D1104" si="15">IF(OR(VALUE(C1041)=0,ISERROR(C1041/B1041-1)),"",ROUND(C1041/B1041-1,3))</f>
        <v>0.015</v>
      </c>
    </row>
    <row r="1042" ht="18.95" customHeight="1" spans="1:4">
      <c r="A1042" s="204" t="s">
        <v>1413</v>
      </c>
      <c r="B1042" s="205">
        <v>109</v>
      </c>
      <c r="C1042" s="205">
        <v>120</v>
      </c>
      <c r="D1042" s="63">
        <f t="shared" si="15"/>
        <v>0.101</v>
      </c>
    </row>
    <row r="1043" ht="18.95" customHeight="1" spans="1:4">
      <c r="A1043" s="204" t="s">
        <v>1414</v>
      </c>
      <c r="B1043" s="205">
        <v>0</v>
      </c>
      <c r="C1043" s="205"/>
      <c r="D1043" s="63" t="str">
        <f t="shared" si="15"/>
        <v/>
      </c>
    </row>
    <row r="1044" ht="18.95" customHeight="1" spans="1:4">
      <c r="A1044" s="206" t="s">
        <v>1687</v>
      </c>
      <c r="B1044" s="205">
        <v>1250</v>
      </c>
      <c r="C1044" s="205">
        <v>1300</v>
      </c>
      <c r="D1044" s="63">
        <f t="shared" si="15"/>
        <v>0.04</v>
      </c>
    </row>
    <row r="1045" ht="18.95" customHeight="1" spans="1:4">
      <c r="A1045" s="204" t="s">
        <v>1691</v>
      </c>
      <c r="B1045" s="205">
        <v>0</v>
      </c>
      <c r="C1045" s="205"/>
      <c r="D1045" s="63" t="str">
        <f t="shared" si="15"/>
        <v/>
      </c>
    </row>
    <row r="1046" ht="18.95" customHeight="1" spans="1:4">
      <c r="A1046" s="206" t="s">
        <v>2616</v>
      </c>
      <c r="B1046" s="205">
        <v>0</v>
      </c>
      <c r="C1046" s="205">
        <v>0</v>
      </c>
      <c r="D1046" s="63" t="str">
        <f t="shared" si="15"/>
        <v/>
      </c>
    </row>
    <row r="1047" ht="18.95" customHeight="1" spans="1:4">
      <c r="A1047" s="204" t="s">
        <v>1699</v>
      </c>
      <c r="B1047" s="205">
        <v>0</v>
      </c>
      <c r="C1047" s="205"/>
      <c r="D1047" s="63" t="str">
        <f t="shared" si="15"/>
        <v/>
      </c>
    </row>
    <row r="1048" ht="18.95" customHeight="1" spans="1:4">
      <c r="A1048" s="204" t="s">
        <v>1701</v>
      </c>
      <c r="B1048" s="205">
        <v>0</v>
      </c>
      <c r="C1048" s="205">
        <v>0</v>
      </c>
      <c r="D1048" s="63" t="str">
        <f t="shared" si="15"/>
        <v/>
      </c>
    </row>
    <row r="1049" ht="18.95" customHeight="1" spans="1:4">
      <c r="A1049" s="204" t="s">
        <v>1703</v>
      </c>
      <c r="B1049" s="205">
        <v>3022</v>
      </c>
      <c r="C1049" s="205">
        <v>3200</v>
      </c>
      <c r="D1049" s="63">
        <f t="shared" si="15"/>
        <v>0.059</v>
      </c>
    </row>
    <row r="1050" ht="18.95" customHeight="1" spans="1:4">
      <c r="A1050" s="204" t="s">
        <v>1707</v>
      </c>
      <c r="B1050" s="205">
        <v>0</v>
      </c>
      <c r="C1050" s="205">
        <v>0</v>
      </c>
      <c r="D1050" s="63" t="str">
        <f t="shared" si="15"/>
        <v/>
      </c>
    </row>
    <row r="1051" ht="18.95" customHeight="1" spans="1:4">
      <c r="A1051" s="204" t="s">
        <v>1709</v>
      </c>
      <c r="B1051" s="205">
        <v>0</v>
      </c>
      <c r="C1051" s="205">
        <v>0</v>
      </c>
      <c r="D1051" s="63" t="str">
        <f t="shared" si="15"/>
        <v/>
      </c>
    </row>
    <row r="1052" ht="18.95" customHeight="1" spans="1:4">
      <c r="A1052" s="204" t="s">
        <v>1711</v>
      </c>
      <c r="B1052" s="205">
        <v>0</v>
      </c>
      <c r="C1052" s="205">
        <v>0</v>
      </c>
      <c r="D1052" s="63" t="str">
        <f t="shared" si="15"/>
        <v/>
      </c>
    </row>
    <row r="1053" ht="18.95" customHeight="1" spans="1:4">
      <c r="A1053" s="204" t="s">
        <v>1719</v>
      </c>
      <c r="B1053" s="205">
        <v>0</v>
      </c>
      <c r="C1053" s="205">
        <v>0</v>
      </c>
      <c r="D1053" s="63" t="str">
        <f t="shared" si="15"/>
        <v/>
      </c>
    </row>
    <row r="1054" ht="18.95" customHeight="1" spans="1:4">
      <c r="A1054" s="204" t="s">
        <v>1721</v>
      </c>
      <c r="B1054" s="205">
        <v>0</v>
      </c>
      <c r="C1054" s="205">
        <v>0</v>
      </c>
      <c r="D1054" s="63" t="str">
        <f t="shared" si="15"/>
        <v/>
      </c>
    </row>
    <row r="1055" ht="18.95" customHeight="1" spans="1:4">
      <c r="A1055" s="204" t="s">
        <v>1723</v>
      </c>
      <c r="B1055" s="205">
        <v>0</v>
      </c>
      <c r="C1055" s="205">
        <v>0</v>
      </c>
      <c r="D1055" s="63" t="str">
        <f t="shared" si="15"/>
        <v/>
      </c>
    </row>
    <row r="1056" ht="18.95" customHeight="1" spans="1:4">
      <c r="A1056" s="204" t="s">
        <v>1726</v>
      </c>
      <c r="B1056" s="205">
        <v>0</v>
      </c>
      <c r="C1056" s="205">
        <v>0</v>
      </c>
      <c r="D1056" s="63" t="str">
        <f t="shared" si="15"/>
        <v/>
      </c>
    </row>
    <row r="1057" ht="18.95" customHeight="1" spans="1:4">
      <c r="A1057" s="204" t="s">
        <v>1728</v>
      </c>
      <c r="B1057" s="205">
        <v>0</v>
      </c>
      <c r="C1057" s="205">
        <v>0</v>
      </c>
      <c r="D1057" s="63" t="str">
        <f t="shared" si="15"/>
        <v/>
      </c>
    </row>
    <row r="1058" ht="18.95" customHeight="1" spans="1:4">
      <c r="A1058" s="204" t="s">
        <v>1730</v>
      </c>
      <c r="B1058" s="205">
        <v>0</v>
      </c>
      <c r="C1058" s="205">
        <v>0</v>
      </c>
      <c r="D1058" s="63" t="str">
        <f t="shared" si="15"/>
        <v/>
      </c>
    </row>
    <row r="1059" ht="18.95" customHeight="1" spans="1:4">
      <c r="A1059" s="204" t="s">
        <v>1732</v>
      </c>
      <c r="B1059" s="205">
        <v>0</v>
      </c>
      <c r="C1059" s="205">
        <v>0</v>
      </c>
      <c r="D1059" s="63" t="str">
        <f t="shared" si="15"/>
        <v/>
      </c>
    </row>
    <row r="1060" ht="18.95" customHeight="1" spans="1:4">
      <c r="A1060" s="204" t="s">
        <v>1735</v>
      </c>
      <c r="B1060" s="205">
        <v>0</v>
      </c>
      <c r="C1060" s="205">
        <v>0</v>
      </c>
      <c r="D1060" s="63" t="str">
        <f t="shared" si="15"/>
        <v/>
      </c>
    </row>
    <row r="1061" ht="18.95" customHeight="1" spans="1:4">
      <c r="A1061" s="204" t="s">
        <v>1738</v>
      </c>
      <c r="B1061" s="205">
        <v>0</v>
      </c>
      <c r="C1061" s="205">
        <v>0</v>
      </c>
      <c r="D1061" s="63" t="str">
        <f t="shared" si="15"/>
        <v/>
      </c>
    </row>
    <row r="1062" ht="18.95" customHeight="1" spans="1:4">
      <c r="A1062" s="204" t="s">
        <v>1740</v>
      </c>
      <c r="B1062" s="205">
        <v>108</v>
      </c>
      <c r="C1062" s="205">
        <v>100</v>
      </c>
      <c r="D1062" s="63">
        <f t="shared" si="15"/>
        <v>-0.074</v>
      </c>
    </row>
    <row r="1063" ht="18.95" customHeight="1" spans="1:4">
      <c r="A1063" s="204" t="s">
        <v>1742</v>
      </c>
      <c r="B1063" s="205">
        <f>SUM(B1064:B1072)</f>
        <v>0</v>
      </c>
      <c r="C1063" s="205">
        <f>SUM(C1064:C1072)</f>
        <v>0</v>
      </c>
      <c r="D1063" s="63" t="str">
        <f t="shared" si="15"/>
        <v/>
      </c>
    </row>
    <row r="1064" ht="18.95" customHeight="1" spans="1:4">
      <c r="A1064" s="204" t="s">
        <v>1412</v>
      </c>
      <c r="B1064" s="205">
        <v>0</v>
      </c>
      <c r="C1064" s="205">
        <v>0</v>
      </c>
      <c r="D1064" s="63" t="str">
        <f t="shared" si="15"/>
        <v/>
      </c>
    </row>
    <row r="1065" ht="18.95" customHeight="1" spans="1:4">
      <c r="A1065" s="204" t="s">
        <v>1413</v>
      </c>
      <c r="B1065" s="205">
        <v>0</v>
      </c>
      <c r="C1065" s="205">
        <v>0</v>
      </c>
      <c r="D1065" s="63" t="str">
        <f t="shared" si="15"/>
        <v/>
      </c>
    </row>
    <row r="1066" ht="18.95" customHeight="1" spans="1:4">
      <c r="A1066" s="204" t="s">
        <v>1414</v>
      </c>
      <c r="B1066" s="205">
        <v>0</v>
      </c>
      <c r="C1066" s="205">
        <v>0</v>
      </c>
      <c r="D1066" s="63" t="str">
        <f t="shared" si="15"/>
        <v/>
      </c>
    </row>
    <row r="1067" ht="18.95" customHeight="1" spans="1:4">
      <c r="A1067" s="204" t="s">
        <v>1744</v>
      </c>
      <c r="B1067" s="205">
        <v>0</v>
      </c>
      <c r="C1067" s="205">
        <v>0</v>
      </c>
      <c r="D1067" s="63" t="str">
        <f t="shared" si="15"/>
        <v/>
      </c>
    </row>
    <row r="1068" ht="18.95" customHeight="1" spans="1:4">
      <c r="A1068" s="204" t="s">
        <v>1746</v>
      </c>
      <c r="B1068" s="205">
        <v>0</v>
      </c>
      <c r="C1068" s="205">
        <v>0</v>
      </c>
      <c r="D1068" s="63" t="str">
        <f t="shared" si="15"/>
        <v/>
      </c>
    </row>
    <row r="1069" ht="18.95" customHeight="1" spans="1:4">
      <c r="A1069" s="204" t="s">
        <v>1748</v>
      </c>
      <c r="B1069" s="205">
        <v>0</v>
      </c>
      <c r="C1069" s="205">
        <v>0</v>
      </c>
      <c r="D1069" s="63" t="str">
        <f t="shared" si="15"/>
        <v/>
      </c>
    </row>
    <row r="1070" ht="18.95" customHeight="1" spans="1:4">
      <c r="A1070" s="204" t="s">
        <v>1750</v>
      </c>
      <c r="B1070" s="205">
        <v>0</v>
      </c>
      <c r="C1070" s="205">
        <v>0</v>
      </c>
      <c r="D1070" s="63" t="str">
        <f t="shared" si="15"/>
        <v/>
      </c>
    </row>
    <row r="1071" ht="18.95" customHeight="1" spans="1:4">
      <c r="A1071" s="204" t="s">
        <v>1752</v>
      </c>
      <c r="B1071" s="205">
        <v>0</v>
      </c>
      <c r="C1071" s="205">
        <v>0</v>
      </c>
      <c r="D1071" s="63" t="str">
        <f t="shared" si="15"/>
        <v/>
      </c>
    </row>
    <row r="1072" ht="18.95" customHeight="1" spans="1:4">
      <c r="A1072" s="204" t="s">
        <v>1754</v>
      </c>
      <c r="B1072" s="205"/>
      <c r="C1072" s="205"/>
      <c r="D1072" s="63" t="str">
        <f t="shared" si="15"/>
        <v/>
      </c>
    </row>
    <row r="1073" ht="18.95" customHeight="1" spans="1:4">
      <c r="A1073" s="204" t="s">
        <v>1756</v>
      </c>
      <c r="B1073" s="205">
        <f>SUM(B1074:B1082)</f>
        <v>0</v>
      </c>
      <c r="C1073" s="205">
        <f>SUM(C1074:C1082)</f>
        <v>0</v>
      </c>
      <c r="D1073" s="63" t="str">
        <f t="shared" si="15"/>
        <v/>
      </c>
    </row>
    <row r="1074" ht="18.95" customHeight="1" spans="1:4">
      <c r="A1074" s="204" t="s">
        <v>1412</v>
      </c>
      <c r="B1074" s="205">
        <v>0</v>
      </c>
      <c r="C1074" s="205">
        <v>0</v>
      </c>
      <c r="D1074" s="63" t="str">
        <f t="shared" si="15"/>
        <v/>
      </c>
    </row>
    <row r="1075" ht="18.95" customHeight="1" spans="1:4">
      <c r="A1075" s="204" t="s">
        <v>1413</v>
      </c>
      <c r="B1075" s="205">
        <v>0</v>
      </c>
      <c r="C1075" s="205">
        <v>0</v>
      </c>
      <c r="D1075" s="63" t="str">
        <f t="shared" si="15"/>
        <v/>
      </c>
    </row>
    <row r="1076" ht="18.95" customHeight="1" spans="1:4">
      <c r="A1076" s="204" t="s">
        <v>1414</v>
      </c>
      <c r="B1076" s="205">
        <v>0</v>
      </c>
      <c r="C1076" s="205">
        <v>0</v>
      </c>
      <c r="D1076" s="63" t="str">
        <f t="shared" si="15"/>
        <v/>
      </c>
    </row>
    <row r="1077" ht="18.95" customHeight="1" spans="1:4">
      <c r="A1077" s="204" t="s">
        <v>1758</v>
      </c>
      <c r="B1077" s="205"/>
      <c r="C1077" s="205"/>
      <c r="D1077" s="63" t="str">
        <f t="shared" si="15"/>
        <v/>
      </c>
    </row>
    <row r="1078" ht="18.95" customHeight="1" spans="1:4">
      <c r="A1078" s="204" t="s">
        <v>1760</v>
      </c>
      <c r="B1078" s="205">
        <v>0</v>
      </c>
      <c r="C1078" s="205">
        <v>0</v>
      </c>
      <c r="D1078" s="63" t="str">
        <f t="shared" si="15"/>
        <v/>
      </c>
    </row>
    <row r="1079" ht="18.95" customHeight="1" spans="1:4">
      <c r="A1079" s="204" t="s">
        <v>1762</v>
      </c>
      <c r="B1079" s="205">
        <v>0</v>
      </c>
      <c r="C1079" s="205">
        <v>0</v>
      </c>
      <c r="D1079" s="63" t="str">
        <f t="shared" si="15"/>
        <v/>
      </c>
    </row>
    <row r="1080" ht="18.95" customHeight="1" spans="1:4">
      <c r="A1080" s="204" t="s">
        <v>1764</v>
      </c>
      <c r="B1080" s="205">
        <v>0</v>
      </c>
      <c r="C1080" s="205">
        <v>0</v>
      </c>
      <c r="D1080" s="63" t="str">
        <f t="shared" si="15"/>
        <v/>
      </c>
    </row>
    <row r="1081" ht="18.95" customHeight="1" spans="1:4">
      <c r="A1081" s="204" t="s">
        <v>1766</v>
      </c>
      <c r="B1081" s="205">
        <v>0</v>
      </c>
      <c r="C1081" s="205">
        <v>0</v>
      </c>
      <c r="D1081" s="63" t="str">
        <f t="shared" si="15"/>
        <v/>
      </c>
    </row>
    <row r="1082" ht="18.95" customHeight="1" spans="1:4">
      <c r="A1082" s="204" t="s">
        <v>1768</v>
      </c>
      <c r="B1082" s="205">
        <v>0</v>
      </c>
      <c r="C1082" s="205">
        <v>0</v>
      </c>
      <c r="D1082" s="63" t="str">
        <f t="shared" si="15"/>
        <v/>
      </c>
    </row>
    <row r="1083" ht="18.95" customHeight="1" spans="1:4">
      <c r="A1083" s="204" t="s">
        <v>1770</v>
      </c>
      <c r="B1083" s="205">
        <f>SUM(B1084:B1087)</f>
        <v>0</v>
      </c>
      <c r="C1083" s="205">
        <f>SUM(C1084:C1087)</f>
        <v>0</v>
      </c>
      <c r="D1083" s="63" t="str">
        <f t="shared" si="15"/>
        <v/>
      </c>
    </row>
    <row r="1084" ht="18.95" customHeight="1" spans="1:4">
      <c r="A1084" s="204" t="s">
        <v>1772</v>
      </c>
      <c r="B1084" s="205"/>
      <c r="C1084" s="205"/>
      <c r="D1084" s="63" t="str">
        <f t="shared" si="15"/>
        <v/>
      </c>
    </row>
    <row r="1085" ht="18.95" customHeight="1" spans="1:4">
      <c r="A1085" s="204" t="s">
        <v>1774</v>
      </c>
      <c r="B1085" s="205"/>
      <c r="C1085" s="205"/>
      <c r="D1085" s="63" t="str">
        <f t="shared" si="15"/>
        <v/>
      </c>
    </row>
    <row r="1086" ht="18.95" customHeight="1" spans="1:4">
      <c r="A1086" s="204" t="s">
        <v>1776</v>
      </c>
      <c r="B1086" s="205"/>
      <c r="C1086" s="205"/>
      <c r="D1086" s="63" t="str">
        <f t="shared" si="15"/>
        <v/>
      </c>
    </row>
    <row r="1087" ht="18.95" customHeight="1" spans="1:4">
      <c r="A1087" s="204" t="s">
        <v>1778</v>
      </c>
      <c r="B1087" s="205"/>
      <c r="C1087" s="205">
        <v>0</v>
      </c>
      <c r="D1087" s="63" t="str">
        <f t="shared" si="15"/>
        <v/>
      </c>
    </row>
    <row r="1088" ht="18.95" customHeight="1" spans="1:4">
      <c r="A1088" s="204" t="s">
        <v>1780</v>
      </c>
      <c r="B1088" s="205">
        <f>SUM(B1089:B1094)</f>
        <v>89</v>
      </c>
      <c r="C1088" s="205">
        <f>SUM(C1089:C1094)</f>
        <v>0</v>
      </c>
      <c r="D1088" s="63" t="str">
        <f t="shared" si="15"/>
        <v/>
      </c>
    </row>
    <row r="1089" ht="18.95" customHeight="1" spans="1:4">
      <c r="A1089" s="204" t="s">
        <v>1412</v>
      </c>
      <c r="B1089" s="205">
        <v>0</v>
      </c>
      <c r="C1089" s="205">
        <v>0</v>
      </c>
      <c r="D1089" s="63" t="str">
        <f t="shared" si="15"/>
        <v/>
      </c>
    </row>
    <row r="1090" ht="18.95" customHeight="1" spans="1:4">
      <c r="A1090" s="204" t="s">
        <v>1413</v>
      </c>
      <c r="B1090" s="205">
        <v>89</v>
      </c>
      <c r="C1090" s="205">
        <v>0</v>
      </c>
      <c r="D1090" s="63" t="str">
        <f t="shared" si="15"/>
        <v/>
      </c>
    </row>
    <row r="1091" ht="18.95" customHeight="1" spans="1:4">
      <c r="A1091" s="204" t="s">
        <v>1414</v>
      </c>
      <c r="B1091" s="205">
        <v>0</v>
      </c>
      <c r="C1091" s="205">
        <v>0</v>
      </c>
      <c r="D1091" s="63" t="str">
        <f t="shared" si="15"/>
        <v/>
      </c>
    </row>
    <row r="1092" ht="18.95" customHeight="1" spans="1:4">
      <c r="A1092" s="204" t="s">
        <v>1752</v>
      </c>
      <c r="B1092" s="205">
        <v>0</v>
      </c>
      <c r="C1092" s="205">
        <v>0</v>
      </c>
      <c r="D1092" s="63" t="str">
        <f t="shared" si="15"/>
        <v/>
      </c>
    </row>
    <row r="1093" ht="18.95" customHeight="1" spans="1:4">
      <c r="A1093" s="204" t="s">
        <v>1782</v>
      </c>
      <c r="B1093" s="205">
        <v>0</v>
      </c>
      <c r="C1093" s="205">
        <v>0</v>
      </c>
      <c r="D1093" s="63" t="str">
        <f t="shared" si="15"/>
        <v/>
      </c>
    </row>
    <row r="1094" ht="18.95" customHeight="1" spans="1:4">
      <c r="A1094" s="204" t="s">
        <v>1784</v>
      </c>
      <c r="B1094" s="205">
        <v>0</v>
      </c>
      <c r="C1094" s="205">
        <v>0</v>
      </c>
      <c r="D1094" s="63" t="str">
        <f t="shared" si="15"/>
        <v/>
      </c>
    </row>
    <row r="1095" ht="18.95" customHeight="1" spans="1:4">
      <c r="A1095" s="204" t="s">
        <v>1786</v>
      </c>
      <c r="B1095" s="205">
        <f>SUM(B1096:B1099)</f>
        <v>0</v>
      </c>
      <c r="C1095" s="205">
        <f>SUM(C1096:C1099)</f>
        <v>0</v>
      </c>
      <c r="D1095" s="63" t="str">
        <f t="shared" si="15"/>
        <v/>
      </c>
    </row>
    <row r="1096" ht="18.95" customHeight="1" spans="1:4">
      <c r="A1096" s="204" t="s">
        <v>1788</v>
      </c>
      <c r="B1096" s="205"/>
      <c r="C1096" s="205"/>
      <c r="D1096" s="63" t="str">
        <f t="shared" si="15"/>
        <v/>
      </c>
    </row>
    <row r="1097" ht="18.95" customHeight="1" spans="1:4">
      <c r="A1097" s="204" t="s">
        <v>1790</v>
      </c>
      <c r="B1097" s="205"/>
      <c r="C1097" s="205"/>
      <c r="D1097" s="63" t="str">
        <f t="shared" si="15"/>
        <v/>
      </c>
    </row>
    <row r="1098" ht="18.95" customHeight="1" spans="1:4">
      <c r="A1098" s="204" t="s">
        <v>1792</v>
      </c>
      <c r="B1098" s="205"/>
      <c r="C1098" s="205"/>
      <c r="D1098" s="63" t="str">
        <f t="shared" si="15"/>
        <v/>
      </c>
    </row>
    <row r="1099" ht="18.95" customHeight="1" spans="1:4">
      <c r="A1099" s="204" t="s">
        <v>1794</v>
      </c>
      <c r="B1099" s="205"/>
      <c r="C1099" s="205"/>
      <c r="D1099" s="63" t="str">
        <f t="shared" si="15"/>
        <v/>
      </c>
    </row>
    <row r="1100" ht="18.95" customHeight="1" spans="1:4">
      <c r="A1100" s="204" t="s">
        <v>1796</v>
      </c>
      <c r="B1100" s="205">
        <f>SUM(B1101:B1102)</f>
        <v>0</v>
      </c>
      <c r="C1100" s="205">
        <f>SUM(C1101:C1102)</f>
        <v>0</v>
      </c>
      <c r="D1100" s="63" t="str">
        <f t="shared" si="15"/>
        <v/>
      </c>
    </row>
    <row r="1101" ht="18.95" customHeight="1" spans="1:4">
      <c r="A1101" s="204" t="s">
        <v>1798</v>
      </c>
      <c r="B1101" s="205"/>
      <c r="C1101" s="205"/>
      <c r="D1101" s="63" t="str">
        <f t="shared" si="15"/>
        <v/>
      </c>
    </row>
    <row r="1102" ht="18.95" customHeight="1" spans="1:4">
      <c r="A1102" s="204" t="s">
        <v>1799</v>
      </c>
      <c r="B1102" s="205"/>
      <c r="C1102" s="205">
        <v>0</v>
      </c>
      <c r="D1102" s="63" t="str">
        <f t="shared" si="15"/>
        <v/>
      </c>
    </row>
    <row r="1103" s="156" customFormat="1" ht="18.95" customHeight="1" spans="1:4">
      <c r="A1103" s="202" t="s">
        <v>1802</v>
      </c>
      <c r="B1103" s="203" t="e">
        <f>SUMIFS(B$1104:B$1178,#REF!,"&lt;&gt;")</f>
        <v>#REF!</v>
      </c>
      <c r="C1103" s="203" t="e">
        <f>SUMIFS(C$1104:C$1178,#REF!,"&lt;&gt;")</f>
        <v>#REF!</v>
      </c>
      <c r="D1103" s="140" t="e">
        <f t="shared" si="15"/>
        <v>#REF!</v>
      </c>
    </row>
    <row r="1104" ht="18.95" customHeight="1" spans="1:4">
      <c r="A1104" s="204" t="s">
        <v>1804</v>
      </c>
      <c r="B1104" s="205">
        <f>SUM(B1105:B1113)</f>
        <v>0</v>
      </c>
      <c r="C1104" s="205">
        <f>SUM(C1105:C1113)</f>
        <v>0</v>
      </c>
      <c r="D1104" s="63" t="str">
        <f t="shared" si="15"/>
        <v/>
      </c>
    </row>
    <row r="1105" ht="18.95" customHeight="1" spans="1:4">
      <c r="A1105" s="204" t="s">
        <v>1412</v>
      </c>
      <c r="B1105" s="205"/>
      <c r="C1105" s="205">
        <v>0</v>
      </c>
      <c r="D1105" s="63" t="str">
        <f t="shared" ref="D1105:D1168" si="16">IF(OR(VALUE(C1105)=0,ISERROR(C1105/B1105-1)),"",ROUND(C1105/B1105-1,3))</f>
        <v/>
      </c>
    </row>
    <row r="1106" ht="18.95" customHeight="1" spans="1:4">
      <c r="A1106" s="204" t="s">
        <v>1413</v>
      </c>
      <c r="B1106" s="205"/>
      <c r="C1106" s="205">
        <v>0</v>
      </c>
      <c r="D1106" s="63" t="str">
        <f t="shared" si="16"/>
        <v/>
      </c>
    </row>
    <row r="1107" ht="18.95" customHeight="1" spans="1:4">
      <c r="A1107" s="204" t="s">
        <v>1414</v>
      </c>
      <c r="B1107" s="205"/>
      <c r="C1107" s="205">
        <v>0</v>
      </c>
      <c r="D1107" s="63" t="str">
        <f t="shared" si="16"/>
        <v/>
      </c>
    </row>
    <row r="1108" ht="18.95" customHeight="1" spans="1:4">
      <c r="A1108" s="204" t="s">
        <v>1806</v>
      </c>
      <c r="B1108" s="205"/>
      <c r="C1108" s="205">
        <v>0</v>
      </c>
      <c r="D1108" s="63" t="str">
        <f t="shared" si="16"/>
        <v/>
      </c>
    </row>
    <row r="1109" ht="18.95" customHeight="1" spans="1:4">
      <c r="A1109" s="204" t="s">
        <v>1808</v>
      </c>
      <c r="B1109" s="205"/>
      <c r="C1109" s="205">
        <v>0</v>
      </c>
      <c r="D1109" s="63" t="str">
        <f t="shared" si="16"/>
        <v/>
      </c>
    </row>
    <row r="1110" ht="18.95" customHeight="1" spans="1:4">
      <c r="A1110" s="204" t="s">
        <v>1810</v>
      </c>
      <c r="B1110" s="205"/>
      <c r="C1110" s="205">
        <v>0</v>
      </c>
      <c r="D1110" s="63" t="str">
        <f t="shared" si="16"/>
        <v/>
      </c>
    </row>
    <row r="1111" ht="18.95" customHeight="1" spans="1:4">
      <c r="A1111" s="204" t="s">
        <v>1812</v>
      </c>
      <c r="B1111" s="205"/>
      <c r="C1111" s="205">
        <v>0</v>
      </c>
      <c r="D1111" s="63" t="str">
        <f t="shared" si="16"/>
        <v/>
      </c>
    </row>
    <row r="1112" ht="18.95" customHeight="1" spans="1:4">
      <c r="A1112" s="204" t="s">
        <v>1814</v>
      </c>
      <c r="B1112" s="205"/>
      <c r="C1112" s="205">
        <v>0</v>
      </c>
      <c r="D1112" s="63" t="str">
        <f t="shared" si="16"/>
        <v/>
      </c>
    </row>
    <row r="1113" ht="18.95" customHeight="1" spans="1:4">
      <c r="A1113" s="204" t="s">
        <v>1816</v>
      </c>
      <c r="B1113" s="205"/>
      <c r="C1113" s="205">
        <v>0</v>
      </c>
      <c r="D1113" s="63" t="str">
        <f t="shared" si="16"/>
        <v/>
      </c>
    </row>
    <row r="1114" ht="18.95" customHeight="1" spans="1:4">
      <c r="A1114" s="204" t="s">
        <v>1818</v>
      </c>
      <c r="B1114" s="205">
        <f>SUM(B1115:B1129)</f>
        <v>0</v>
      </c>
      <c r="C1114" s="205">
        <f>SUM(C1115:C1129)</f>
        <v>0</v>
      </c>
      <c r="D1114" s="63" t="str">
        <f t="shared" si="16"/>
        <v/>
      </c>
    </row>
    <row r="1115" ht="18.95" customHeight="1" spans="1:4">
      <c r="A1115" s="204" t="s">
        <v>1412</v>
      </c>
      <c r="B1115" s="205">
        <v>0</v>
      </c>
      <c r="C1115" s="205">
        <v>0</v>
      </c>
      <c r="D1115" s="63" t="str">
        <f t="shared" si="16"/>
        <v/>
      </c>
    </row>
    <row r="1116" ht="18.95" customHeight="1" spans="1:4">
      <c r="A1116" s="204" t="s">
        <v>1413</v>
      </c>
      <c r="B1116" s="205">
        <v>0</v>
      </c>
      <c r="C1116" s="205">
        <v>0</v>
      </c>
      <c r="D1116" s="63" t="str">
        <f t="shared" si="16"/>
        <v/>
      </c>
    </row>
    <row r="1117" ht="18.95" customHeight="1" spans="1:4">
      <c r="A1117" s="204" t="s">
        <v>1414</v>
      </c>
      <c r="B1117" s="205">
        <v>0</v>
      </c>
      <c r="C1117" s="205">
        <v>0</v>
      </c>
      <c r="D1117" s="63" t="str">
        <f t="shared" si="16"/>
        <v/>
      </c>
    </row>
    <row r="1118" ht="18.95" customHeight="1" spans="1:4">
      <c r="A1118" s="204" t="s">
        <v>1820</v>
      </c>
      <c r="B1118" s="205">
        <v>0</v>
      </c>
      <c r="C1118" s="205">
        <v>0</v>
      </c>
      <c r="D1118" s="63" t="str">
        <f t="shared" si="16"/>
        <v/>
      </c>
    </row>
    <row r="1119" ht="18.95" customHeight="1" spans="1:4">
      <c r="A1119" s="204" t="s">
        <v>1822</v>
      </c>
      <c r="B1119" s="205">
        <v>0</v>
      </c>
      <c r="C1119" s="205">
        <v>0</v>
      </c>
      <c r="D1119" s="63" t="str">
        <f t="shared" si="16"/>
        <v/>
      </c>
    </row>
    <row r="1120" ht="18.95" customHeight="1" spans="1:4">
      <c r="A1120" s="204" t="s">
        <v>1824</v>
      </c>
      <c r="B1120" s="205">
        <v>0</v>
      </c>
      <c r="C1120" s="205">
        <v>0</v>
      </c>
      <c r="D1120" s="63" t="str">
        <f t="shared" si="16"/>
        <v/>
      </c>
    </row>
    <row r="1121" ht="18.95" customHeight="1" spans="1:4">
      <c r="A1121" s="204" t="s">
        <v>1826</v>
      </c>
      <c r="B1121" s="205">
        <v>0</v>
      </c>
      <c r="C1121" s="205">
        <v>0</v>
      </c>
      <c r="D1121" s="63" t="str">
        <f t="shared" si="16"/>
        <v/>
      </c>
    </row>
    <row r="1122" ht="18.95" customHeight="1" spans="1:4">
      <c r="A1122" s="204" t="s">
        <v>1828</v>
      </c>
      <c r="B1122" s="205">
        <v>0</v>
      </c>
      <c r="C1122" s="205">
        <v>0</v>
      </c>
      <c r="D1122" s="63" t="str">
        <f t="shared" si="16"/>
        <v/>
      </c>
    </row>
    <row r="1123" ht="18.95" customHeight="1" spans="1:4">
      <c r="A1123" s="204" t="s">
        <v>1830</v>
      </c>
      <c r="B1123" s="205">
        <v>0</v>
      </c>
      <c r="C1123" s="205">
        <v>0</v>
      </c>
      <c r="D1123" s="63" t="str">
        <f t="shared" si="16"/>
        <v/>
      </c>
    </row>
    <row r="1124" ht="18.95" customHeight="1" spans="1:4">
      <c r="A1124" s="204" t="s">
        <v>1832</v>
      </c>
      <c r="B1124" s="205">
        <v>0</v>
      </c>
      <c r="C1124" s="205">
        <v>0</v>
      </c>
      <c r="D1124" s="63" t="str">
        <f t="shared" si="16"/>
        <v/>
      </c>
    </row>
    <row r="1125" ht="18.95" customHeight="1" spans="1:4">
      <c r="A1125" s="204" t="s">
        <v>1834</v>
      </c>
      <c r="B1125" s="205">
        <v>0</v>
      </c>
      <c r="C1125" s="205">
        <v>0</v>
      </c>
      <c r="D1125" s="63" t="str">
        <f t="shared" si="16"/>
        <v/>
      </c>
    </row>
    <row r="1126" ht="18.95" customHeight="1" spans="1:4">
      <c r="A1126" s="204" t="s">
        <v>1836</v>
      </c>
      <c r="B1126" s="205">
        <v>0</v>
      </c>
      <c r="C1126" s="205">
        <v>0</v>
      </c>
      <c r="D1126" s="63" t="str">
        <f t="shared" si="16"/>
        <v/>
      </c>
    </row>
    <row r="1127" ht="18.95" customHeight="1" spans="1:4">
      <c r="A1127" s="204" t="s">
        <v>1838</v>
      </c>
      <c r="B1127" s="205">
        <v>0</v>
      </c>
      <c r="C1127" s="205">
        <v>0</v>
      </c>
      <c r="D1127" s="63" t="str">
        <f t="shared" si="16"/>
        <v/>
      </c>
    </row>
    <row r="1128" ht="18.95" customHeight="1" spans="1:4">
      <c r="A1128" s="204" t="s">
        <v>1840</v>
      </c>
      <c r="B1128" s="205">
        <v>0</v>
      </c>
      <c r="C1128" s="205">
        <v>0</v>
      </c>
      <c r="D1128" s="63" t="str">
        <f t="shared" si="16"/>
        <v/>
      </c>
    </row>
    <row r="1129" ht="18.95" customHeight="1" spans="1:4">
      <c r="A1129" s="204" t="s">
        <v>1842</v>
      </c>
      <c r="B1129" s="205">
        <v>0</v>
      </c>
      <c r="C1129" s="205"/>
      <c r="D1129" s="63" t="str">
        <f t="shared" si="16"/>
        <v/>
      </c>
    </row>
    <row r="1130" ht="18.95" customHeight="1" spans="1:4">
      <c r="A1130" s="204" t="s">
        <v>1844</v>
      </c>
      <c r="B1130" s="205">
        <f>SUM(B1131:B1134)</f>
        <v>284</v>
      </c>
      <c r="C1130" s="205">
        <f>SUM(C1131:C1134)</f>
        <v>300</v>
      </c>
      <c r="D1130" s="63">
        <f t="shared" si="16"/>
        <v>0.056</v>
      </c>
    </row>
    <row r="1131" ht="18.95" customHeight="1" spans="1:4">
      <c r="A1131" s="204" t="s">
        <v>1412</v>
      </c>
      <c r="B1131" s="205">
        <v>0</v>
      </c>
      <c r="C1131" s="205">
        <v>0</v>
      </c>
      <c r="D1131" s="63" t="str">
        <f t="shared" si="16"/>
        <v/>
      </c>
    </row>
    <row r="1132" ht="18.95" customHeight="1" spans="1:4">
      <c r="A1132" s="204" t="s">
        <v>1413</v>
      </c>
      <c r="B1132" s="205">
        <v>0</v>
      </c>
      <c r="C1132" s="205">
        <v>0</v>
      </c>
      <c r="D1132" s="63" t="str">
        <f t="shared" si="16"/>
        <v/>
      </c>
    </row>
    <row r="1133" ht="18.95" customHeight="1" spans="1:4">
      <c r="A1133" s="204" t="s">
        <v>1414</v>
      </c>
      <c r="B1133" s="205">
        <v>0</v>
      </c>
      <c r="C1133" s="205">
        <v>0</v>
      </c>
      <c r="D1133" s="63" t="str">
        <f t="shared" si="16"/>
        <v/>
      </c>
    </row>
    <row r="1134" ht="18.95" customHeight="1" spans="1:4">
      <c r="A1134" s="204" t="s">
        <v>1846</v>
      </c>
      <c r="B1134" s="205">
        <v>284</v>
      </c>
      <c r="C1134" s="205">
        <v>300</v>
      </c>
      <c r="D1134" s="63">
        <f t="shared" si="16"/>
        <v>0.056</v>
      </c>
    </row>
    <row r="1135" ht="18.95" customHeight="1" spans="1:4">
      <c r="A1135" s="204" t="s">
        <v>1848</v>
      </c>
      <c r="B1135" s="205">
        <f>SUM(B1136:B1148)</f>
        <v>5110</v>
      </c>
      <c r="C1135" s="205">
        <f>SUM(C1136:C1148)</f>
        <v>5440</v>
      </c>
      <c r="D1135" s="63">
        <f t="shared" si="16"/>
        <v>0.065</v>
      </c>
    </row>
    <row r="1136" ht="18.95" customHeight="1" spans="1:4">
      <c r="A1136" s="204" t="s">
        <v>1412</v>
      </c>
      <c r="B1136" s="205">
        <v>1320</v>
      </c>
      <c r="C1136" s="205">
        <v>1340</v>
      </c>
      <c r="D1136" s="63">
        <f t="shared" si="16"/>
        <v>0.015</v>
      </c>
    </row>
    <row r="1137" ht="18.95" customHeight="1" spans="1:4">
      <c r="A1137" s="204" t="s">
        <v>1413</v>
      </c>
      <c r="B1137" s="205">
        <v>1069</v>
      </c>
      <c r="C1137" s="205">
        <v>1150</v>
      </c>
      <c r="D1137" s="63">
        <f t="shared" si="16"/>
        <v>0.076</v>
      </c>
    </row>
    <row r="1138" ht="18.95" customHeight="1" spans="1:4">
      <c r="A1138" s="204" t="s">
        <v>1414</v>
      </c>
      <c r="B1138" s="205">
        <v>0</v>
      </c>
      <c r="C1138" s="205">
        <v>0</v>
      </c>
      <c r="D1138" s="63" t="str">
        <f t="shared" si="16"/>
        <v/>
      </c>
    </row>
    <row r="1139" ht="18.95" customHeight="1" spans="1:4">
      <c r="A1139" s="204" t="s">
        <v>1850</v>
      </c>
      <c r="B1139" s="205">
        <v>0</v>
      </c>
      <c r="C1139" s="205">
        <v>0</v>
      </c>
      <c r="D1139" s="63" t="str">
        <f t="shared" si="16"/>
        <v/>
      </c>
    </row>
    <row r="1140" ht="18.95" customHeight="1" spans="1:4">
      <c r="A1140" s="204" t="s">
        <v>1852</v>
      </c>
      <c r="B1140" s="205">
        <v>0</v>
      </c>
      <c r="C1140" s="205">
        <v>0</v>
      </c>
      <c r="D1140" s="63" t="str">
        <f t="shared" si="16"/>
        <v/>
      </c>
    </row>
    <row r="1141" ht="18.95" customHeight="1" spans="1:4">
      <c r="A1141" s="204" t="s">
        <v>1854</v>
      </c>
      <c r="B1141" s="205">
        <v>0</v>
      </c>
      <c r="C1141" s="205">
        <v>0</v>
      </c>
      <c r="D1141" s="63" t="str">
        <f t="shared" si="16"/>
        <v/>
      </c>
    </row>
    <row r="1142" ht="18.95" customHeight="1" spans="1:4">
      <c r="A1142" s="204" t="s">
        <v>1856</v>
      </c>
      <c r="B1142" s="205">
        <v>441</v>
      </c>
      <c r="C1142" s="205">
        <v>450</v>
      </c>
      <c r="D1142" s="63">
        <f t="shared" si="16"/>
        <v>0.02</v>
      </c>
    </row>
    <row r="1143" ht="18.95" customHeight="1" spans="1:4">
      <c r="A1143" s="204" t="s">
        <v>1858</v>
      </c>
      <c r="B1143" s="205">
        <v>0</v>
      </c>
      <c r="C1143" s="205">
        <v>0</v>
      </c>
      <c r="D1143" s="63" t="str">
        <f t="shared" si="16"/>
        <v/>
      </c>
    </row>
    <row r="1144" ht="18.95" customHeight="1" spans="1:4">
      <c r="A1144" s="204" t="s">
        <v>1860</v>
      </c>
      <c r="B1144" s="205">
        <v>2280</v>
      </c>
      <c r="C1144" s="205">
        <v>2500</v>
      </c>
      <c r="D1144" s="63">
        <f t="shared" si="16"/>
        <v>0.096</v>
      </c>
    </row>
    <row r="1145" ht="18.95" customHeight="1" spans="1:4">
      <c r="A1145" s="204" t="s">
        <v>1862</v>
      </c>
      <c r="B1145" s="205">
        <v>0</v>
      </c>
      <c r="C1145" s="205">
        <v>0</v>
      </c>
      <c r="D1145" s="63" t="str">
        <f t="shared" si="16"/>
        <v/>
      </c>
    </row>
    <row r="1146" ht="18.95" customHeight="1" spans="1:4">
      <c r="A1146" s="204" t="s">
        <v>1752</v>
      </c>
      <c r="B1146" s="205">
        <v>0</v>
      </c>
      <c r="C1146" s="205">
        <v>0</v>
      </c>
      <c r="D1146" s="63" t="str">
        <f t="shared" si="16"/>
        <v/>
      </c>
    </row>
    <row r="1147" ht="18.95" customHeight="1" spans="1:4">
      <c r="A1147" s="204" t="s">
        <v>1864</v>
      </c>
      <c r="B1147" s="205">
        <v>0</v>
      </c>
      <c r="C1147" s="205">
        <v>0</v>
      </c>
      <c r="D1147" s="63" t="str">
        <f t="shared" si="16"/>
        <v/>
      </c>
    </row>
    <row r="1148" ht="18.95" customHeight="1" spans="1:4">
      <c r="A1148" s="204" t="s">
        <v>1866</v>
      </c>
      <c r="B1148" s="205">
        <v>0</v>
      </c>
      <c r="C1148" s="205"/>
      <c r="D1148" s="63" t="str">
        <f t="shared" si="16"/>
        <v/>
      </c>
    </row>
    <row r="1149" ht="18.95" customHeight="1" spans="1:4">
      <c r="A1149" s="204" t="s">
        <v>1868</v>
      </c>
      <c r="B1149" s="205">
        <f>SUM(B1150:B1157)</f>
        <v>808</v>
      </c>
      <c r="C1149" s="205">
        <f>SUM(C1150:C1157)</f>
        <v>0</v>
      </c>
      <c r="D1149" s="63" t="str">
        <f t="shared" si="16"/>
        <v/>
      </c>
    </row>
    <row r="1150" ht="18.95" customHeight="1" spans="1:4">
      <c r="A1150" s="204" t="s">
        <v>1412</v>
      </c>
      <c r="B1150" s="205">
        <v>520</v>
      </c>
      <c r="C1150" s="205"/>
      <c r="D1150" s="63" t="str">
        <f t="shared" si="16"/>
        <v/>
      </c>
    </row>
    <row r="1151" ht="18.95" customHeight="1" spans="1:4">
      <c r="A1151" s="204" t="s">
        <v>1413</v>
      </c>
      <c r="B1151" s="205">
        <v>44</v>
      </c>
      <c r="C1151" s="205"/>
      <c r="D1151" s="63" t="str">
        <f t="shared" si="16"/>
        <v/>
      </c>
    </row>
    <row r="1152" ht="18.95" customHeight="1" spans="1:4">
      <c r="A1152" s="204" t="s">
        <v>1414</v>
      </c>
      <c r="B1152" s="205">
        <v>0</v>
      </c>
      <c r="C1152" s="205"/>
      <c r="D1152" s="63" t="str">
        <f t="shared" si="16"/>
        <v/>
      </c>
    </row>
    <row r="1153" ht="18.95" customHeight="1" spans="1:4">
      <c r="A1153" s="206" t="s">
        <v>1870</v>
      </c>
      <c r="B1153" s="205">
        <v>0</v>
      </c>
      <c r="C1153" s="205"/>
      <c r="D1153" s="63" t="str">
        <f t="shared" si="16"/>
        <v/>
      </c>
    </row>
    <row r="1154" ht="18.95" customHeight="1" spans="1:4">
      <c r="A1154" s="204" t="s">
        <v>1872</v>
      </c>
      <c r="B1154" s="205">
        <v>210</v>
      </c>
      <c r="C1154" s="205"/>
      <c r="D1154" s="63" t="str">
        <f t="shared" si="16"/>
        <v/>
      </c>
    </row>
    <row r="1155" ht="18.95" customHeight="1" spans="1:4">
      <c r="A1155" s="204" t="s">
        <v>1874</v>
      </c>
      <c r="B1155" s="205">
        <v>4</v>
      </c>
      <c r="C1155" s="205"/>
      <c r="D1155" s="63" t="str">
        <f t="shared" si="16"/>
        <v/>
      </c>
    </row>
    <row r="1156" ht="18.95" customHeight="1" spans="1:4">
      <c r="A1156" s="204" t="s">
        <v>1876</v>
      </c>
      <c r="B1156" s="205">
        <v>30</v>
      </c>
      <c r="C1156" s="205"/>
      <c r="D1156" s="63" t="str">
        <f t="shared" si="16"/>
        <v/>
      </c>
    </row>
    <row r="1157" ht="18.95" customHeight="1" spans="1:4">
      <c r="A1157" s="204" t="s">
        <v>1878</v>
      </c>
      <c r="B1157" s="205">
        <v>0</v>
      </c>
      <c r="C1157" s="205"/>
      <c r="D1157" s="63" t="str">
        <f t="shared" si="16"/>
        <v/>
      </c>
    </row>
    <row r="1158" ht="18.95" customHeight="1" spans="1:4">
      <c r="A1158" s="204" t="s">
        <v>1880</v>
      </c>
      <c r="B1158" s="205">
        <f>SUM(B1159:B1164)</f>
        <v>27</v>
      </c>
      <c r="C1158" s="205">
        <f>SUM(C1159:C1164)</f>
        <v>30</v>
      </c>
      <c r="D1158" s="63">
        <f t="shared" si="16"/>
        <v>0.111</v>
      </c>
    </row>
    <row r="1159" ht="18.95" customHeight="1" spans="1:4">
      <c r="A1159" s="204" t="s">
        <v>1412</v>
      </c>
      <c r="B1159" s="205">
        <v>17</v>
      </c>
      <c r="C1159" s="205">
        <v>18</v>
      </c>
      <c r="D1159" s="63">
        <f t="shared" si="16"/>
        <v>0.059</v>
      </c>
    </row>
    <row r="1160" ht="18.95" customHeight="1" spans="1:4">
      <c r="A1160" s="204" t="s">
        <v>1413</v>
      </c>
      <c r="B1160" s="205">
        <v>10</v>
      </c>
      <c r="C1160" s="205">
        <v>12</v>
      </c>
      <c r="D1160" s="63">
        <f t="shared" si="16"/>
        <v>0.2</v>
      </c>
    </row>
    <row r="1161" ht="18.95" customHeight="1" spans="1:4">
      <c r="A1161" s="204" t="s">
        <v>1414</v>
      </c>
      <c r="B1161" s="205">
        <v>0</v>
      </c>
      <c r="C1161" s="205">
        <v>0</v>
      </c>
      <c r="D1161" s="63" t="str">
        <f t="shared" si="16"/>
        <v/>
      </c>
    </row>
    <row r="1162" ht="18.95" customHeight="1" spans="1:4">
      <c r="A1162" s="204" t="s">
        <v>1882</v>
      </c>
      <c r="B1162" s="205">
        <v>0</v>
      </c>
      <c r="C1162" s="205">
        <v>0</v>
      </c>
      <c r="D1162" s="63" t="str">
        <f t="shared" si="16"/>
        <v/>
      </c>
    </row>
    <row r="1163" ht="18.95" customHeight="1" spans="1:4">
      <c r="A1163" s="206" t="s">
        <v>2617</v>
      </c>
      <c r="B1163" s="205">
        <v>0</v>
      </c>
      <c r="C1163" s="205">
        <v>0</v>
      </c>
      <c r="D1163" s="63"/>
    </row>
    <row r="1164" ht="18.95" customHeight="1" spans="1:4">
      <c r="A1164" s="204" t="s">
        <v>1884</v>
      </c>
      <c r="B1164" s="205">
        <v>0</v>
      </c>
      <c r="C1164" s="205">
        <v>0</v>
      </c>
      <c r="D1164" s="63" t="str">
        <f t="shared" si="16"/>
        <v/>
      </c>
    </row>
    <row r="1165" ht="18.95" customHeight="1" spans="1:4">
      <c r="A1165" s="204" t="s">
        <v>1886</v>
      </c>
      <c r="B1165" s="205">
        <f>SUM(B1166:B1171)</f>
        <v>20</v>
      </c>
      <c r="C1165" s="205">
        <f>SUM(C1166:C1171)</f>
        <v>40</v>
      </c>
      <c r="D1165" s="63">
        <f t="shared" si="16"/>
        <v>1</v>
      </c>
    </row>
    <row r="1166" ht="18.95" customHeight="1" spans="1:4">
      <c r="A1166" s="204" t="s">
        <v>1412</v>
      </c>
      <c r="B1166" s="205"/>
      <c r="C1166" s="205"/>
      <c r="D1166" s="63" t="str">
        <f t="shared" si="16"/>
        <v/>
      </c>
    </row>
    <row r="1167" ht="18.95" customHeight="1" spans="1:4">
      <c r="A1167" s="204" t="s">
        <v>1413</v>
      </c>
      <c r="B1167" s="205"/>
      <c r="C1167" s="205">
        <v>0</v>
      </c>
      <c r="D1167" s="63" t="str">
        <f t="shared" si="16"/>
        <v/>
      </c>
    </row>
    <row r="1168" ht="18.95" customHeight="1" spans="1:4">
      <c r="A1168" s="204" t="s">
        <v>1414</v>
      </c>
      <c r="B1168" s="205"/>
      <c r="C1168" s="205">
        <v>0</v>
      </c>
      <c r="D1168" s="63" t="str">
        <f t="shared" si="16"/>
        <v/>
      </c>
    </row>
    <row r="1169" ht="18.95" customHeight="1" spans="1:4">
      <c r="A1169" s="204" t="s">
        <v>1888</v>
      </c>
      <c r="B1169" s="205"/>
      <c r="C1169" s="205"/>
      <c r="D1169" s="63" t="str">
        <f t="shared" ref="D1169:D1234" si="17">IF(OR(VALUE(C1169)=0,ISERROR(C1169/B1169-1)),"",ROUND(C1169/B1169-1,3))</f>
        <v/>
      </c>
    </row>
    <row r="1170" ht="18.95" customHeight="1" spans="1:4">
      <c r="A1170" s="204" t="s">
        <v>1890</v>
      </c>
      <c r="B1170" s="205"/>
      <c r="C1170" s="205"/>
      <c r="D1170" s="63" t="str">
        <f t="shared" si="17"/>
        <v/>
      </c>
    </row>
    <row r="1171" ht="18.95" customHeight="1" spans="1:4">
      <c r="A1171" s="204" t="s">
        <v>1892</v>
      </c>
      <c r="B1171" s="205">
        <v>20</v>
      </c>
      <c r="C1171" s="205">
        <v>40</v>
      </c>
      <c r="D1171" s="63">
        <f t="shared" si="17"/>
        <v>1</v>
      </c>
    </row>
    <row r="1172" ht="18.95" customHeight="1" spans="1:4">
      <c r="A1172" s="204" t="s">
        <v>1894</v>
      </c>
      <c r="B1172" s="205">
        <f>SUM(B1173:B1178)</f>
        <v>10000</v>
      </c>
      <c r="C1172" s="205">
        <f>SUM(C1173:C1178)</f>
        <v>2693</v>
      </c>
      <c r="D1172" s="63">
        <f t="shared" si="17"/>
        <v>-0.731</v>
      </c>
    </row>
    <row r="1173" ht="18.95" customHeight="1" spans="1:4">
      <c r="A1173" s="204" t="s">
        <v>1896</v>
      </c>
      <c r="B1173" s="205">
        <v>0</v>
      </c>
      <c r="C1173" s="205">
        <v>0</v>
      </c>
      <c r="D1173" s="63" t="str">
        <f t="shared" si="17"/>
        <v/>
      </c>
    </row>
    <row r="1174" ht="18.95" customHeight="1" spans="1:4">
      <c r="A1174" s="204" t="s">
        <v>1898</v>
      </c>
      <c r="B1174" s="205"/>
      <c r="C1174" s="205"/>
      <c r="D1174" s="63" t="str">
        <f t="shared" si="17"/>
        <v/>
      </c>
    </row>
    <row r="1175" ht="18.95" customHeight="1" spans="1:4">
      <c r="A1175" s="204" t="s">
        <v>1900</v>
      </c>
      <c r="B1175" s="205">
        <v>0</v>
      </c>
      <c r="C1175" s="205">
        <v>0</v>
      </c>
      <c r="D1175" s="63" t="str">
        <f t="shared" si="17"/>
        <v/>
      </c>
    </row>
    <row r="1176" ht="18.95" customHeight="1" spans="1:4">
      <c r="A1176" s="204" t="s">
        <v>1902</v>
      </c>
      <c r="B1176" s="205"/>
      <c r="C1176" s="205">
        <v>0</v>
      </c>
      <c r="D1176" s="63" t="str">
        <f t="shared" si="17"/>
        <v/>
      </c>
    </row>
    <row r="1177" ht="18.95" customHeight="1" spans="1:4">
      <c r="A1177" s="204" t="s">
        <v>1904</v>
      </c>
      <c r="B1177" s="205">
        <v>0</v>
      </c>
      <c r="C1177" s="205">
        <v>0</v>
      </c>
      <c r="D1177" s="63" t="str">
        <f t="shared" si="17"/>
        <v/>
      </c>
    </row>
    <row r="1178" ht="18.95" customHeight="1" spans="1:4">
      <c r="A1178" s="204" t="s">
        <v>1905</v>
      </c>
      <c r="B1178" s="205">
        <v>10000</v>
      </c>
      <c r="C1178" s="205">
        <f>4654-1961</f>
        <v>2693</v>
      </c>
      <c r="D1178" s="63">
        <f t="shared" si="17"/>
        <v>-0.731</v>
      </c>
    </row>
    <row r="1179" s="156" customFormat="1" ht="18.95" customHeight="1" spans="1:4">
      <c r="A1179" s="202" t="s">
        <v>1908</v>
      </c>
      <c r="B1179" s="203" t="e">
        <f>SUMIFS(B$1180:B$1205,#REF!,"&lt;&gt;")</f>
        <v>#REF!</v>
      </c>
      <c r="C1179" s="203" t="e">
        <f>SUMIFS(C$1180:C$1205,#REF!,"&lt;&gt;")</f>
        <v>#REF!</v>
      </c>
      <c r="D1179" s="140" t="e">
        <f t="shared" si="17"/>
        <v>#REF!</v>
      </c>
    </row>
    <row r="1180" ht="18.95" customHeight="1" spans="1:4">
      <c r="A1180" s="204" t="s">
        <v>1910</v>
      </c>
      <c r="B1180" s="205">
        <f>SUM(B1181:B1189)</f>
        <v>586</v>
      </c>
      <c r="C1180" s="205">
        <f>SUM(C1181:C1189)</f>
        <v>632</v>
      </c>
      <c r="D1180" s="63">
        <f t="shared" si="17"/>
        <v>0.078</v>
      </c>
    </row>
    <row r="1181" ht="18.95" customHeight="1" spans="1:4">
      <c r="A1181" s="204" t="s">
        <v>1412</v>
      </c>
      <c r="B1181" s="205">
        <v>248</v>
      </c>
      <c r="C1181" s="205">
        <v>252</v>
      </c>
      <c r="D1181" s="63">
        <f t="shared" si="17"/>
        <v>0.016</v>
      </c>
    </row>
    <row r="1182" ht="18.95" customHeight="1" spans="1:4">
      <c r="A1182" s="204" t="s">
        <v>1413</v>
      </c>
      <c r="B1182" s="205">
        <v>4</v>
      </c>
      <c r="C1182" s="205">
        <v>220</v>
      </c>
      <c r="D1182" s="63">
        <f t="shared" si="17"/>
        <v>54</v>
      </c>
    </row>
    <row r="1183" ht="18.95" customHeight="1" spans="1:4">
      <c r="A1183" s="204" t="s">
        <v>1414</v>
      </c>
      <c r="B1183" s="205">
        <v>0</v>
      </c>
      <c r="C1183" s="205">
        <v>0</v>
      </c>
      <c r="D1183" s="63" t="str">
        <f t="shared" si="17"/>
        <v/>
      </c>
    </row>
    <row r="1184" ht="18.95" customHeight="1" spans="1:4">
      <c r="A1184" s="204" t="s">
        <v>1912</v>
      </c>
      <c r="B1184" s="205">
        <v>0</v>
      </c>
      <c r="C1184" s="205">
        <v>0</v>
      </c>
      <c r="D1184" s="63" t="str">
        <f t="shared" si="17"/>
        <v/>
      </c>
    </row>
    <row r="1185" ht="18.95" customHeight="1" spans="1:4">
      <c r="A1185" s="204" t="s">
        <v>1914</v>
      </c>
      <c r="B1185" s="205">
        <v>0</v>
      </c>
      <c r="C1185" s="205"/>
      <c r="D1185" s="63" t="str">
        <f t="shared" si="17"/>
        <v/>
      </c>
    </row>
    <row r="1186" ht="18.95" customHeight="1" spans="1:4">
      <c r="A1186" s="204" t="s">
        <v>1916</v>
      </c>
      <c r="B1186" s="205">
        <v>0</v>
      </c>
      <c r="C1186" s="205">
        <v>0</v>
      </c>
      <c r="D1186" s="63" t="str">
        <f t="shared" si="17"/>
        <v/>
      </c>
    </row>
    <row r="1187" ht="18.95" customHeight="1" spans="1:4">
      <c r="A1187" s="204" t="s">
        <v>1918</v>
      </c>
      <c r="B1187" s="205">
        <v>0</v>
      </c>
      <c r="C1187" s="205"/>
      <c r="D1187" s="63" t="str">
        <f t="shared" si="17"/>
        <v/>
      </c>
    </row>
    <row r="1188" ht="18.95" customHeight="1" spans="1:4">
      <c r="A1188" s="204" t="s">
        <v>1450</v>
      </c>
      <c r="B1188" s="205">
        <v>134</v>
      </c>
      <c r="C1188" s="205">
        <v>140</v>
      </c>
      <c r="D1188" s="63">
        <f t="shared" si="17"/>
        <v>0.045</v>
      </c>
    </row>
    <row r="1189" ht="18.95" customHeight="1" spans="1:4">
      <c r="A1189" s="204" t="s">
        <v>1920</v>
      </c>
      <c r="B1189" s="205">
        <v>200</v>
      </c>
      <c r="C1189" s="205">
        <v>20</v>
      </c>
      <c r="D1189" s="63">
        <f t="shared" si="17"/>
        <v>-0.9</v>
      </c>
    </row>
    <row r="1190" ht="18.95" customHeight="1" spans="1:4">
      <c r="A1190" s="204" t="s">
        <v>1922</v>
      </c>
      <c r="B1190" s="205">
        <f>SUM(B1191:B1196)</f>
        <v>737</v>
      </c>
      <c r="C1190" s="205">
        <f>SUM(C1191:C1196)</f>
        <v>0</v>
      </c>
      <c r="D1190" s="63" t="str">
        <f t="shared" si="17"/>
        <v/>
      </c>
    </row>
    <row r="1191" ht="18.95" customHeight="1" spans="1:4">
      <c r="A1191" s="204" t="s">
        <v>1412</v>
      </c>
      <c r="B1191" s="205">
        <v>339</v>
      </c>
      <c r="C1191" s="205"/>
      <c r="D1191" s="63" t="str">
        <f t="shared" si="17"/>
        <v/>
      </c>
    </row>
    <row r="1192" ht="18.95" customHeight="1" spans="1:4">
      <c r="A1192" s="204" t="s">
        <v>1413</v>
      </c>
      <c r="B1192" s="205">
        <v>157</v>
      </c>
      <c r="C1192" s="205"/>
      <c r="D1192" s="63" t="str">
        <f t="shared" si="17"/>
        <v/>
      </c>
    </row>
    <row r="1193" ht="18.95" customHeight="1" spans="1:4">
      <c r="A1193" s="204" t="s">
        <v>1414</v>
      </c>
      <c r="B1193" s="205">
        <v>0</v>
      </c>
      <c r="C1193" s="205"/>
      <c r="D1193" s="63" t="str">
        <f t="shared" si="17"/>
        <v/>
      </c>
    </row>
    <row r="1194" ht="18.95" customHeight="1" spans="1:4">
      <c r="A1194" s="204" t="s">
        <v>1924</v>
      </c>
      <c r="B1194" s="205">
        <v>241</v>
      </c>
      <c r="C1194" s="205"/>
      <c r="D1194" s="63" t="str">
        <f t="shared" si="17"/>
        <v/>
      </c>
    </row>
    <row r="1195" ht="18.95" customHeight="1" spans="1:4">
      <c r="A1195" s="204" t="s">
        <v>1926</v>
      </c>
      <c r="B1195" s="205">
        <v>0</v>
      </c>
      <c r="C1195" s="205"/>
      <c r="D1195" s="63" t="str">
        <f t="shared" si="17"/>
        <v/>
      </c>
    </row>
    <row r="1196" ht="18.95" customHeight="1" spans="1:4">
      <c r="A1196" s="204" t="s">
        <v>1928</v>
      </c>
      <c r="B1196" s="205">
        <v>0</v>
      </c>
      <c r="C1196" s="205"/>
      <c r="D1196" s="63" t="str">
        <f t="shared" si="17"/>
        <v/>
      </c>
    </row>
    <row r="1197" ht="18.95" customHeight="1" spans="1:4">
      <c r="A1197" s="204" t="s">
        <v>1930</v>
      </c>
      <c r="B1197" s="205">
        <f>SUM(B1198:B1202)</f>
        <v>0</v>
      </c>
      <c r="C1197" s="205">
        <f>SUM(C1198:C1202)</f>
        <v>0</v>
      </c>
      <c r="D1197" s="63" t="str">
        <f t="shared" si="17"/>
        <v/>
      </c>
    </row>
    <row r="1198" ht="18.95" customHeight="1" spans="1:4">
      <c r="A1198" s="204" t="s">
        <v>1412</v>
      </c>
      <c r="B1198" s="205"/>
      <c r="C1198" s="205">
        <v>0</v>
      </c>
      <c r="D1198" s="63" t="str">
        <f t="shared" si="17"/>
        <v/>
      </c>
    </row>
    <row r="1199" ht="18.95" customHeight="1" spans="1:4">
      <c r="A1199" s="204" t="s">
        <v>1413</v>
      </c>
      <c r="B1199" s="205"/>
      <c r="C1199" s="205">
        <v>0</v>
      </c>
      <c r="D1199" s="63" t="str">
        <f t="shared" si="17"/>
        <v/>
      </c>
    </row>
    <row r="1200" ht="18.95" customHeight="1" spans="1:4">
      <c r="A1200" s="204" t="s">
        <v>1414</v>
      </c>
      <c r="B1200" s="205"/>
      <c r="C1200" s="205">
        <v>0</v>
      </c>
      <c r="D1200" s="63" t="str">
        <f t="shared" si="17"/>
        <v/>
      </c>
    </row>
    <row r="1201" ht="18.95" customHeight="1" spans="1:4">
      <c r="A1201" s="204" t="s">
        <v>1932</v>
      </c>
      <c r="B1201" s="205"/>
      <c r="C1201" s="205">
        <v>0</v>
      </c>
      <c r="D1201" s="63" t="str">
        <f t="shared" si="17"/>
        <v/>
      </c>
    </row>
    <row r="1202" ht="18.95" customHeight="1" spans="1:4">
      <c r="A1202" s="204" t="s">
        <v>1934</v>
      </c>
      <c r="B1202" s="205"/>
      <c r="C1202" s="205"/>
      <c r="D1202" s="63" t="str">
        <f t="shared" si="17"/>
        <v/>
      </c>
    </row>
    <row r="1203" ht="18.95" customHeight="1" spans="1:4">
      <c r="A1203" s="204" t="s">
        <v>1936</v>
      </c>
      <c r="B1203" s="205">
        <f>SUM(B1204:B1205)</f>
        <v>0</v>
      </c>
      <c r="C1203" s="205">
        <f>SUM(C1204:C1205)</f>
        <v>0</v>
      </c>
      <c r="D1203" s="63" t="str">
        <f t="shared" si="17"/>
        <v/>
      </c>
    </row>
    <row r="1204" ht="18.95" customHeight="1" spans="1:4">
      <c r="A1204" s="204" t="s">
        <v>1938</v>
      </c>
      <c r="B1204" s="205">
        <v>0</v>
      </c>
      <c r="C1204" s="205">
        <v>0</v>
      </c>
      <c r="D1204" s="63" t="str">
        <f t="shared" si="17"/>
        <v/>
      </c>
    </row>
    <row r="1205" ht="18.95" customHeight="1" spans="1:4">
      <c r="A1205" s="204" t="s">
        <v>1939</v>
      </c>
      <c r="B1205" s="205"/>
      <c r="C1205" s="205">
        <v>0</v>
      </c>
      <c r="D1205" s="63" t="str">
        <f t="shared" si="17"/>
        <v/>
      </c>
    </row>
    <row r="1206" s="156" customFormat="1" ht="18.95" customHeight="1" spans="1:4">
      <c r="A1206" s="202" t="s">
        <v>1942</v>
      </c>
      <c r="B1206" s="203" t="e">
        <f>SUMIFS(B$1207:B$1233,#REF!,"&lt;&gt;")</f>
        <v>#REF!</v>
      </c>
      <c r="C1206" s="203" t="e">
        <f>SUMIFS(C$1207:C$1233,#REF!,"&lt;&gt;")</f>
        <v>#REF!</v>
      </c>
      <c r="D1206" s="140" t="e">
        <f t="shared" si="17"/>
        <v>#REF!</v>
      </c>
    </row>
    <row r="1207" ht="18.95" customHeight="1" spans="1:4">
      <c r="A1207" s="204" t="s">
        <v>1944</v>
      </c>
      <c r="B1207" s="205">
        <f>SUM(B1208:B1213)</f>
        <v>0</v>
      </c>
      <c r="C1207" s="205">
        <f>SUM(C1208:C1213)</f>
        <v>0</v>
      </c>
      <c r="D1207" s="63" t="str">
        <f t="shared" si="17"/>
        <v/>
      </c>
    </row>
    <row r="1208" ht="18.95" customHeight="1" spans="1:4">
      <c r="A1208" s="206" t="s">
        <v>1945</v>
      </c>
      <c r="B1208" s="205">
        <v>0</v>
      </c>
      <c r="C1208" s="205">
        <v>0</v>
      </c>
      <c r="D1208" s="63" t="str">
        <f t="shared" si="17"/>
        <v/>
      </c>
    </row>
    <row r="1209" ht="18.95" customHeight="1" spans="1:4">
      <c r="A1209" s="206" t="s">
        <v>1946</v>
      </c>
      <c r="B1209" s="205">
        <v>0</v>
      </c>
      <c r="C1209" s="205">
        <v>0</v>
      </c>
      <c r="D1209" s="63" t="str">
        <f t="shared" si="17"/>
        <v/>
      </c>
    </row>
    <row r="1210" ht="18.95" customHeight="1" spans="1:4">
      <c r="A1210" s="206" t="s">
        <v>1947</v>
      </c>
      <c r="B1210" s="205">
        <v>0</v>
      </c>
      <c r="C1210" s="205">
        <v>0</v>
      </c>
      <c r="D1210" s="63" t="str">
        <f t="shared" si="17"/>
        <v/>
      </c>
    </row>
    <row r="1211" ht="18.95" customHeight="1" spans="1:4">
      <c r="A1211" s="206" t="s">
        <v>1948</v>
      </c>
      <c r="B1211" s="205">
        <v>0</v>
      </c>
      <c r="C1211" s="205">
        <v>0</v>
      </c>
      <c r="D1211" s="63" t="str">
        <f t="shared" si="17"/>
        <v/>
      </c>
    </row>
    <row r="1212" ht="18.95" customHeight="1" spans="1:4">
      <c r="A1212" s="206" t="s">
        <v>1949</v>
      </c>
      <c r="B1212" s="205">
        <v>0</v>
      </c>
      <c r="C1212" s="205">
        <v>0</v>
      </c>
      <c r="D1212" s="63" t="str">
        <f t="shared" si="17"/>
        <v/>
      </c>
    </row>
    <row r="1213" ht="18.95" customHeight="1" spans="1:4">
      <c r="A1213" s="206" t="s">
        <v>1950</v>
      </c>
      <c r="B1213" s="205">
        <v>0</v>
      </c>
      <c r="C1213" s="205">
        <v>0</v>
      </c>
      <c r="D1213" s="63" t="str">
        <f t="shared" si="17"/>
        <v/>
      </c>
    </row>
    <row r="1214" ht="18.95" customHeight="1" spans="1:4">
      <c r="A1214" s="206" t="s">
        <v>1951</v>
      </c>
      <c r="B1214" s="205">
        <f>SUM(B1215:B1223)</f>
        <v>35</v>
      </c>
      <c r="C1214" s="205">
        <f>SUM(C1215:C1223)</f>
        <v>35</v>
      </c>
      <c r="D1214" s="63">
        <f t="shared" si="17"/>
        <v>0</v>
      </c>
    </row>
    <row r="1215" ht="18.95" customHeight="1" spans="1:4">
      <c r="A1215" s="206" t="s">
        <v>1952</v>
      </c>
      <c r="B1215" s="205">
        <v>0</v>
      </c>
      <c r="C1215" s="205">
        <v>0</v>
      </c>
      <c r="D1215" s="63" t="str">
        <f t="shared" si="17"/>
        <v/>
      </c>
    </row>
    <row r="1216" ht="18.95" customHeight="1" spans="1:4">
      <c r="A1216" s="206" t="s">
        <v>1953</v>
      </c>
      <c r="B1216" s="205">
        <v>0</v>
      </c>
      <c r="C1216" s="205">
        <v>0</v>
      </c>
      <c r="D1216" s="63" t="str">
        <f t="shared" si="17"/>
        <v/>
      </c>
    </row>
    <row r="1217" ht="18.95" customHeight="1" spans="1:4">
      <c r="A1217" s="206" t="s">
        <v>1954</v>
      </c>
      <c r="B1217" s="205">
        <v>0</v>
      </c>
      <c r="C1217" s="205">
        <v>0</v>
      </c>
      <c r="D1217" s="63" t="str">
        <f t="shared" si="17"/>
        <v/>
      </c>
    </row>
    <row r="1218" ht="18.95" customHeight="1" spans="1:4">
      <c r="A1218" s="206" t="s">
        <v>1955</v>
      </c>
      <c r="B1218" s="205">
        <v>0</v>
      </c>
      <c r="C1218" s="205">
        <v>0</v>
      </c>
      <c r="D1218" s="63" t="str">
        <f t="shared" si="17"/>
        <v/>
      </c>
    </row>
    <row r="1219" ht="18.95" customHeight="1" spans="1:4">
      <c r="A1219" s="206" t="s">
        <v>1956</v>
      </c>
      <c r="B1219" s="205">
        <v>0</v>
      </c>
      <c r="C1219" s="205">
        <v>0</v>
      </c>
      <c r="D1219" s="63" t="str">
        <f t="shared" si="17"/>
        <v/>
      </c>
    </row>
    <row r="1220" ht="18.95" customHeight="1" spans="1:4">
      <c r="A1220" s="206" t="s">
        <v>1957</v>
      </c>
      <c r="B1220" s="205">
        <v>0</v>
      </c>
      <c r="C1220" s="205">
        <v>0</v>
      </c>
      <c r="D1220" s="63" t="str">
        <f t="shared" si="17"/>
        <v/>
      </c>
    </row>
    <row r="1221" ht="18.95" customHeight="1" spans="1:4">
      <c r="A1221" s="206" t="s">
        <v>1958</v>
      </c>
      <c r="B1221" s="205">
        <v>0</v>
      </c>
      <c r="C1221" s="205">
        <v>0</v>
      </c>
      <c r="D1221" s="63" t="str">
        <f t="shared" si="17"/>
        <v/>
      </c>
    </row>
    <row r="1222" ht="18.95" customHeight="1" spans="1:4">
      <c r="A1222" s="206" t="s">
        <v>1959</v>
      </c>
      <c r="B1222" s="205">
        <v>0</v>
      </c>
      <c r="C1222" s="205">
        <v>0</v>
      </c>
      <c r="D1222" s="63" t="str">
        <f t="shared" si="17"/>
        <v/>
      </c>
    </row>
    <row r="1223" ht="18.95" customHeight="1" spans="1:4">
      <c r="A1223" s="206" t="s">
        <v>1960</v>
      </c>
      <c r="B1223" s="205">
        <v>35</v>
      </c>
      <c r="C1223" s="205">
        <v>35</v>
      </c>
      <c r="D1223" s="63">
        <f t="shared" si="17"/>
        <v>0</v>
      </c>
    </row>
    <row r="1224" ht="18.95" customHeight="1" spans="1:4">
      <c r="A1224" s="204" t="s">
        <v>1962</v>
      </c>
      <c r="B1224" s="205">
        <f>SUM(B1225:B1229)</f>
        <v>0</v>
      </c>
      <c r="C1224" s="205">
        <f>SUM(C1225:C1229)</f>
        <v>0</v>
      </c>
      <c r="D1224" s="63" t="str">
        <f t="shared" si="17"/>
        <v/>
      </c>
    </row>
    <row r="1225" ht="18.95" customHeight="1" spans="1:4">
      <c r="A1225" s="206" t="s">
        <v>1963</v>
      </c>
      <c r="B1225" s="205">
        <v>0</v>
      </c>
      <c r="C1225" s="205">
        <v>0</v>
      </c>
      <c r="D1225" s="63" t="str">
        <f t="shared" si="17"/>
        <v/>
      </c>
    </row>
    <row r="1226" ht="18.95" customHeight="1" spans="1:4">
      <c r="A1226" s="206" t="s">
        <v>2618</v>
      </c>
      <c r="B1226" s="205">
        <v>0</v>
      </c>
      <c r="C1226" s="205">
        <v>0</v>
      </c>
      <c r="D1226" s="63" t="str">
        <f t="shared" si="17"/>
        <v/>
      </c>
    </row>
    <row r="1227" ht="18.95" customHeight="1" spans="1:4">
      <c r="A1227" s="206" t="s">
        <v>1965</v>
      </c>
      <c r="B1227" s="205">
        <v>0</v>
      </c>
      <c r="C1227" s="205">
        <v>0</v>
      </c>
      <c r="D1227" s="63" t="str">
        <f t="shared" si="17"/>
        <v/>
      </c>
    </row>
    <row r="1228" ht="18.95" customHeight="1" spans="1:4">
      <c r="A1228" s="206" t="s">
        <v>1966</v>
      </c>
      <c r="B1228" s="205">
        <v>0</v>
      </c>
      <c r="C1228" s="205">
        <v>0</v>
      </c>
      <c r="D1228" s="63" t="str">
        <f t="shared" si="17"/>
        <v/>
      </c>
    </row>
    <row r="1229" ht="18.95" customHeight="1" spans="1:4">
      <c r="A1229" s="206" t="s">
        <v>1967</v>
      </c>
      <c r="B1229" s="205"/>
      <c r="C1229" s="205"/>
      <c r="D1229" s="63" t="str">
        <f t="shared" si="17"/>
        <v/>
      </c>
    </row>
    <row r="1230" ht="18.95" customHeight="1" spans="1:4">
      <c r="A1230" s="206" t="s">
        <v>1969</v>
      </c>
      <c r="B1230" s="205">
        <f>SUM(B1231:B1232)</f>
        <v>0</v>
      </c>
      <c r="C1230" s="205">
        <f>SUM(C1231:C1232)</f>
        <v>0</v>
      </c>
      <c r="D1230" s="63" t="str">
        <f t="shared" si="17"/>
        <v/>
      </c>
    </row>
    <row r="1231" ht="18.95" customHeight="1" spans="1:4">
      <c r="A1231" s="206" t="s">
        <v>1970</v>
      </c>
      <c r="B1231" s="205">
        <v>0</v>
      </c>
      <c r="C1231" s="205">
        <v>0</v>
      </c>
      <c r="D1231" s="63" t="str">
        <f t="shared" si="17"/>
        <v/>
      </c>
    </row>
    <row r="1232" ht="18.95" customHeight="1" spans="1:4">
      <c r="A1232" s="206" t="s">
        <v>1971</v>
      </c>
      <c r="B1232" s="205">
        <v>0</v>
      </c>
      <c r="C1232" s="205">
        <v>0</v>
      </c>
      <c r="D1232" s="63" t="str">
        <f t="shared" si="17"/>
        <v/>
      </c>
    </row>
    <row r="1233" ht="18.95" customHeight="1" spans="1:4">
      <c r="A1233" s="206" t="s">
        <v>1973</v>
      </c>
      <c r="B1233" s="205">
        <v>55</v>
      </c>
      <c r="C1233" s="205">
        <v>55</v>
      </c>
      <c r="D1233" s="63">
        <f t="shared" si="17"/>
        <v>0</v>
      </c>
    </row>
    <row r="1234" s="156" customFormat="1" ht="18.95" customHeight="1" spans="1:4">
      <c r="A1234" s="202" t="s">
        <v>1976</v>
      </c>
      <c r="B1234" s="203">
        <f>SUM(B1235:B1243)</f>
        <v>0</v>
      </c>
      <c r="C1234" s="203">
        <f>SUM(C1235:C1243)</f>
        <v>0</v>
      </c>
      <c r="D1234" s="140" t="str">
        <f t="shared" si="17"/>
        <v/>
      </c>
    </row>
    <row r="1235" ht="18.95" customHeight="1" spans="1:4">
      <c r="A1235" s="204" t="s">
        <v>1978</v>
      </c>
      <c r="B1235" s="205">
        <v>0</v>
      </c>
      <c r="C1235" s="205">
        <v>0</v>
      </c>
      <c r="D1235" s="63" t="str">
        <f t="shared" ref="D1235:D1301" si="18">IF(OR(VALUE(C1235)=0,ISERROR(C1235/B1235-1)),"",ROUND(C1235/B1235-1,3))</f>
        <v/>
      </c>
    </row>
    <row r="1236" ht="18.95" customHeight="1" spans="1:4">
      <c r="A1236" s="204" t="s">
        <v>1980</v>
      </c>
      <c r="B1236" s="205"/>
      <c r="C1236" s="205"/>
      <c r="D1236" s="63" t="str">
        <f t="shared" si="18"/>
        <v/>
      </c>
    </row>
    <row r="1237" ht="18.95" customHeight="1" spans="1:4">
      <c r="A1237" s="204" t="s">
        <v>1982</v>
      </c>
      <c r="B1237" s="205">
        <v>0</v>
      </c>
      <c r="C1237" s="205">
        <v>0</v>
      </c>
      <c r="D1237" s="63" t="str">
        <f t="shared" si="18"/>
        <v/>
      </c>
    </row>
    <row r="1238" ht="18.95" customHeight="1" spans="1:4">
      <c r="A1238" s="204" t="s">
        <v>1984</v>
      </c>
      <c r="B1238" s="205">
        <v>0</v>
      </c>
      <c r="C1238" s="205">
        <v>0</v>
      </c>
      <c r="D1238" s="63" t="str">
        <f t="shared" si="18"/>
        <v/>
      </c>
    </row>
    <row r="1239" ht="18.95" customHeight="1" spans="1:4">
      <c r="A1239" s="204" t="s">
        <v>1986</v>
      </c>
      <c r="B1239" s="205">
        <v>0</v>
      </c>
      <c r="C1239" s="205">
        <v>0</v>
      </c>
      <c r="D1239" s="63" t="str">
        <f t="shared" si="18"/>
        <v/>
      </c>
    </row>
    <row r="1240" ht="18.95" customHeight="1" spans="1:4">
      <c r="A1240" s="204" t="s">
        <v>1449</v>
      </c>
      <c r="B1240" s="205">
        <v>0</v>
      </c>
      <c r="C1240" s="205">
        <v>0</v>
      </c>
      <c r="D1240" s="63" t="str">
        <f t="shared" si="18"/>
        <v/>
      </c>
    </row>
    <row r="1241" ht="18.95" customHeight="1" spans="1:4">
      <c r="A1241" s="204" t="s">
        <v>1988</v>
      </c>
      <c r="B1241" s="205">
        <v>0</v>
      </c>
      <c r="C1241" s="205">
        <v>0</v>
      </c>
      <c r="D1241" s="63" t="str">
        <f t="shared" si="18"/>
        <v/>
      </c>
    </row>
    <row r="1242" ht="18.95" customHeight="1" spans="1:4">
      <c r="A1242" s="204" t="s">
        <v>1990</v>
      </c>
      <c r="B1242" s="205">
        <v>0</v>
      </c>
      <c r="C1242" s="205">
        <v>0</v>
      </c>
      <c r="D1242" s="63" t="str">
        <f t="shared" si="18"/>
        <v/>
      </c>
    </row>
    <row r="1243" ht="18.95" customHeight="1" spans="1:4">
      <c r="A1243" s="204" t="s">
        <v>1992</v>
      </c>
      <c r="B1243" s="205"/>
      <c r="C1243" s="205"/>
      <c r="D1243" s="63" t="str">
        <f t="shared" si="18"/>
        <v/>
      </c>
    </row>
    <row r="1244" s="156" customFormat="1" ht="18.95" customHeight="1" spans="1:4">
      <c r="A1244" s="202" t="s">
        <v>2619</v>
      </c>
      <c r="B1244" s="203" t="e">
        <f>SUMIFS(B$1245:B$1321,#REF!,"&lt;&gt;")</f>
        <v>#REF!</v>
      </c>
      <c r="C1244" s="203" t="e">
        <f>SUMIFS(C$1245:C$1321,#REF!,"&lt;&gt;")</f>
        <v>#REF!</v>
      </c>
      <c r="D1244" s="140" t="e">
        <f t="shared" si="18"/>
        <v>#REF!</v>
      </c>
    </row>
    <row r="1245" ht="18.95" customHeight="1" spans="1:4">
      <c r="A1245" s="206" t="s">
        <v>2620</v>
      </c>
      <c r="B1245" s="205">
        <f>SUM(B1246:B1264)</f>
        <v>1794</v>
      </c>
      <c r="C1245" s="205">
        <f>SUM(C1246:C1264)</f>
        <v>1845</v>
      </c>
      <c r="D1245" s="63">
        <f t="shared" si="18"/>
        <v>0.028</v>
      </c>
    </row>
    <row r="1246" ht="18.95" customHeight="1" spans="1:4">
      <c r="A1246" s="204" t="s">
        <v>1412</v>
      </c>
      <c r="B1246" s="205">
        <v>966</v>
      </c>
      <c r="C1246" s="205">
        <v>980</v>
      </c>
      <c r="D1246" s="63">
        <f t="shared" si="18"/>
        <v>0.014</v>
      </c>
    </row>
    <row r="1247" ht="18.95" customHeight="1" spans="1:4">
      <c r="A1247" s="204" t="s">
        <v>1413</v>
      </c>
      <c r="B1247" s="205">
        <v>570</v>
      </c>
      <c r="C1247" s="205">
        <v>620</v>
      </c>
      <c r="D1247" s="63">
        <f t="shared" si="18"/>
        <v>0.088</v>
      </c>
    </row>
    <row r="1248" ht="18.95" customHeight="1" spans="1:4">
      <c r="A1248" s="204" t="s">
        <v>1414</v>
      </c>
      <c r="B1248" s="205">
        <v>0</v>
      </c>
      <c r="C1248" s="205">
        <v>0</v>
      </c>
      <c r="D1248" s="63" t="str">
        <f t="shared" si="18"/>
        <v/>
      </c>
    </row>
    <row r="1249" ht="18.95" customHeight="1" spans="1:4">
      <c r="A1249" s="206" t="s">
        <v>2621</v>
      </c>
      <c r="B1249" s="205">
        <v>0</v>
      </c>
      <c r="C1249" s="205"/>
      <c r="D1249" s="63" t="str">
        <f t="shared" si="18"/>
        <v/>
      </c>
    </row>
    <row r="1250" ht="18.95" customHeight="1" spans="1:4">
      <c r="A1250" s="204" t="s">
        <v>2001</v>
      </c>
      <c r="B1250" s="205">
        <v>159</v>
      </c>
      <c r="C1250" s="205">
        <v>170</v>
      </c>
      <c r="D1250" s="63">
        <f t="shared" si="18"/>
        <v>0.069</v>
      </c>
    </row>
    <row r="1251" ht="18.95" customHeight="1" spans="1:4">
      <c r="A1251" s="204" t="s">
        <v>2003</v>
      </c>
      <c r="B1251" s="205">
        <v>32</v>
      </c>
      <c r="C1251" s="205">
        <v>40</v>
      </c>
      <c r="D1251" s="63">
        <f t="shared" si="18"/>
        <v>0.25</v>
      </c>
    </row>
    <row r="1252" ht="18.95" customHeight="1" spans="1:4">
      <c r="A1252" s="206" t="s">
        <v>2622</v>
      </c>
      <c r="B1252" s="205">
        <v>0</v>
      </c>
      <c r="C1252" s="205">
        <v>0</v>
      </c>
      <c r="D1252" s="63" t="str">
        <f t="shared" si="18"/>
        <v/>
      </c>
    </row>
    <row r="1253" ht="18.95" customHeight="1" spans="1:4">
      <c r="A1253" s="206" t="s">
        <v>2623</v>
      </c>
      <c r="B1253" s="205">
        <v>0</v>
      </c>
      <c r="C1253" s="205">
        <v>0</v>
      </c>
      <c r="D1253" s="63" t="str">
        <f t="shared" si="18"/>
        <v/>
      </c>
    </row>
    <row r="1254" ht="18.95" customHeight="1" spans="1:4">
      <c r="A1254" s="206" t="s">
        <v>2624</v>
      </c>
      <c r="B1254" s="205">
        <v>0</v>
      </c>
      <c r="C1254" s="205">
        <v>0</v>
      </c>
      <c r="D1254" s="63" t="str">
        <f t="shared" si="18"/>
        <v/>
      </c>
    </row>
    <row r="1255" ht="18.95" customHeight="1" spans="1:4">
      <c r="A1255" s="204" t="s">
        <v>2011</v>
      </c>
      <c r="B1255" s="205">
        <v>0</v>
      </c>
      <c r="C1255" s="205"/>
      <c r="D1255" s="63" t="str">
        <f t="shared" si="18"/>
        <v/>
      </c>
    </row>
    <row r="1256" ht="18.95" customHeight="1" spans="1:4">
      <c r="A1256" s="204" t="s">
        <v>2013</v>
      </c>
      <c r="B1256" s="205">
        <v>55</v>
      </c>
      <c r="C1256" s="205"/>
      <c r="D1256" s="63" t="str">
        <f t="shared" si="18"/>
        <v/>
      </c>
    </row>
    <row r="1257" ht="18.95" customHeight="1" spans="1:4">
      <c r="A1257" s="204" t="s">
        <v>2015</v>
      </c>
      <c r="B1257" s="205">
        <v>0</v>
      </c>
      <c r="C1257" s="205">
        <v>0</v>
      </c>
      <c r="D1257" s="63" t="str">
        <f t="shared" si="18"/>
        <v/>
      </c>
    </row>
    <row r="1258" ht="18.95" customHeight="1" spans="1:4">
      <c r="A1258" s="204" t="s">
        <v>2625</v>
      </c>
      <c r="B1258" s="205">
        <v>0</v>
      </c>
      <c r="C1258" s="205">
        <v>0</v>
      </c>
      <c r="D1258" s="63" t="str">
        <f t="shared" si="18"/>
        <v/>
      </c>
    </row>
    <row r="1259" ht="18.95" customHeight="1" spans="1:4">
      <c r="A1259" s="204" t="s">
        <v>2019</v>
      </c>
      <c r="B1259" s="205">
        <v>12</v>
      </c>
      <c r="C1259" s="205">
        <v>15</v>
      </c>
      <c r="D1259" s="63">
        <f t="shared" si="18"/>
        <v>0.25</v>
      </c>
    </row>
    <row r="1260" ht="18.95" customHeight="1" spans="1:4">
      <c r="A1260" s="204" t="s">
        <v>2021</v>
      </c>
      <c r="B1260" s="205">
        <v>0</v>
      </c>
      <c r="C1260" s="205">
        <v>0</v>
      </c>
      <c r="D1260" s="63" t="str">
        <f t="shared" si="18"/>
        <v/>
      </c>
    </row>
    <row r="1261" ht="18.95" customHeight="1" spans="1:4">
      <c r="A1261" s="204" t="s">
        <v>2023</v>
      </c>
      <c r="B1261" s="205">
        <v>0</v>
      </c>
      <c r="C1261" s="205">
        <v>0</v>
      </c>
      <c r="D1261" s="63" t="str">
        <f t="shared" si="18"/>
        <v/>
      </c>
    </row>
    <row r="1262" ht="18.95" customHeight="1" spans="1:4">
      <c r="A1262" s="204" t="s">
        <v>2025</v>
      </c>
      <c r="B1262" s="205">
        <v>0</v>
      </c>
      <c r="C1262" s="205">
        <v>0</v>
      </c>
      <c r="D1262" s="63" t="str">
        <f t="shared" si="18"/>
        <v/>
      </c>
    </row>
    <row r="1263" ht="18.95" customHeight="1" spans="1:4">
      <c r="A1263" s="204" t="s">
        <v>1450</v>
      </c>
      <c r="B1263" s="205">
        <v>0</v>
      </c>
      <c r="C1263" s="205">
        <v>0</v>
      </c>
      <c r="D1263" s="63" t="str">
        <f t="shared" si="18"/>
        <v/>
      </c>
    </row>
    <row r="1264" ht="18.95" customHeight="1" spans="1:4">
      <c r="A1264" s="206" t="s">
        <v>2626</v>
      </c>
      <c r="B1264" s="205">
        <v>0</v>
      </c>
      <c r="C1264" s="205">
        <v>20</v>
      </c>
      <c r="D1264" s="63" t="str">
        <f t="shared" si="18"/>
        <v/>
      </c>
    </row>
    <row r="1265" ht="18.95" customHeight="1" spans="1:4">
      <c r="A1265" s="204" t="s">
        <v>2031</v>
      </c>
      <c r="B1265" s="205">
        <v>0</v>
      </c>
      <c r="C1265" s="205">
        <v>0</v>
      </c>
      <c r="D1265" s="63" t="str">
        <f t="shared" si="18"/>
        <v/>
      </c>
    </row>
    <row r="1266" ht="18.95" customHeight="1" spans="1:4">
      <c r="A1266" s="204" t="s">
        <v>1412</v>
      </c>
      <c r="B1266" s="205">
        <v>0</v>
      </c>
      <c r="C1266" s="205">
        <v>0</v>
      </c>
      <c r="D1266" s="63" t="str">
        <f t="shared" si="18"/>
        <v/>
      </c>
    </row>
    <row r="1267" ht="18.95" customHeight="1" spans="1:4">
      <c r="A1267" s="204" t="s">
        <v>1413</v>
      </c>
      <c r="B1267" s="205">
        <v>0</v>
      </c>
      <c r="C1267" s="205">
        <v>0</v>
      </c>
      <c r="D1267" s="63" t="str">
        <f t="shared" si="18"/>
        <v/>
      </c>
    </row>
    <row r="1268" ht="18.95" customHeight="1" spans="1:4">
      <c r="A1268" s="204" t="s">
        <v>1414</v>
      </c>
      <c r="B1268" s="205">
        <v>0</v>
      </c>
      <c r="C1268" s="205">
        <v>0</v>
      </c>
      <c r="D1268" s="63" t="str">
        <f t="shared" si="18"/>
        <v/>
      </c>
    </row>
    <row r="1269" ht="18.95" customHeight="1" spans="1:4">
      <c r="A1269" s="204" t="s">
        <v>2033</v>
      </c>
      <c r="B1269" s="205">
        <v>0</v>
      </c>
      <c r="C1269" s="205">
        <v>0</v>
      </c>
      <c r="D1269" s="63" t="str">
        <f t="shared" si="18"/>
        <v/>
      </c>
    </row>
    <row r="1270" ht="18.95" customHeight="1" spans="1:4">
      <c r="A1270" s="204" t="s">
        <v>2035</v>
      </c>
      <c r="B1270" s="205">
        <v>0</v>
      </c>
      <c r="C1270" s="205">
        <v>0</v>
      </c>
      <c r="D1270" s="63" t="str">
        <f t="shared" si="18"/>
        <v/>
      </c>
    </row>
    <row r="1271" ht="18.95" customHeight="1" spans="1:4">
      <c r="A1271" s="204" t="s">
        <v>2037</v>
      </c>
      <c r="B1271" s="205">
        <v>0</v>
      </c>
      <c r="C1271" s="205">
        <v>0</v>
      </c>
      <c r="D1271" s="63" t="str">
        <f t="shared" si="18"/>
        <v/>
      </c>
    </row>
    <row r="1272" ht="18.95" customHeight="1" spans="1:4">
      <c r="A1272" s="204" t="s">
        <v>2039</v>
      </c>
      <c r="B1272" s="205">
        <v>0</v>
      </c>
      <c r="C1272" s="205">
        <v>0</v>
      </c>
      <c r="D1272" s="63" t="str">
        <f t="shared" si="18"/>
        <v/>
      </c>
    </row>
    <row r="1273" ht="18.95" customHeight="1" spans="1:4">
      <c r="A1273" s="204" t="s">
        <v>2041</v>
      </c>
      <c r="B1273" s="205">
        <v>0</v>
      </c>
      <c r="C1273" s="205">
        <v>0</v>
      </c>
      <c r="D1273" s="63" t="str">
        <f t="shared" si="18"/>
        <v/>
      </c>
    </row>
    <row r="1274" ht="18.95" customHeight="1" spans="1:4">
      <c r="A1274" s="204" t="s">
        <v>2043</v>
      </c>
      <c r="B1274" s="205">
        <v>0</v>
      </c>
      <c r="C1274" s="205">
        <v>0</v>
      </c>
      <c r="D1274" s="63" t="str">
        <f t="shared" si="18"/>
        <v/>
      </c>
    </row>
    <row r="1275" ht="18.95" customHeight="1" spans="1:4">
      <c r="A1275" s="204" t="s">
        <v>2045</v>
      </c>
      <c r="B1275" s="205">
        <v>0</v>
      </c>
      <c r="C1275" s="205">
        <v>0</v>
      </c>
      <c r="D1275" s="63" t="str">
        <f t="shared" si="18"/>
        <v/>
      </c>
    </row>
    <row r="1276" ht="18.95" customHeight="1" spans="1:4">
      <c r="A1276" s="204" t="s">
        <v>2047</v>
      </c>
      <c r="B1276" s="205">
        <v>0</v>
      </c>
      <c r="C1276" s="205">
        <v>0</v>
      </c>
      <c r="D1276" s="63" t="str">
        <f t="shared" si="18"/>
        <v/>
      </c>
    </row>
    <row r="1277" ht="18.95" customHeight="1" spans="1:4">
      <c r="A1277" s="204" t="s">
        <v>2049</v>
      </c>
      <c r="B1277" s="205">
        <v>0</v>
      </c>
      <c r="C1277" s="205">
        <v>0</v>
      </c>
      <c r="D1277" s="63" t="str">
        <f t="shared" si="18"/>
        <v/>
      </c>
    </row>
    <row r="1278" ht="18.95" customHeight="1" spans="1:4">
      <c r="A1278" s="204" t="s">
        <v>2051</v>
      </c>
      <c r="B1278" s="205">
        <v>0</v>
      </c>
      <c r="C1278" s="205">
        <v>0</v>
      </c>
      <c r="D1278" s="63" t="str">
        <f t="shared" si="18"/>
        <v/>
      </c>
    </row>
    <row r="1279" ht="18.95" customHeight="1" spans="1:4">
      <c r="A1279" s="204" t="s">
        <v>2055</v>
      </c>
      <c r="B1279" s="205">
        <v>0</v>
      </c>
      <c r="C1279" s="205">
        <v>0</v>
      </c>
      <c r="D1279" s="63" t="str">
        <f t="shared" si="18"/>
        <v/>
      </c>
    </row>
    <row r="1280" ht="18.95" customHeight="1" spans="1:4">
      <c r="A1280" s="204" t="s">
        <v>2059</v>
      </c>
      <c r="B1280" s="205">
        <v>0</v>
      </c>
      <c r="C1280" s="205">
        <v>0</v>
      </c>
      <c r="D1280" s="63" t="str">
        <f t="shared" si="18"/>
        <v/>
      </c>
    </row>
    <row r="1281" ht="18.95" customHeight="1" spans="1:4">
      <c r="A1281" s="206" t="s">
        <v>2061</v>
      </c>
      <c r="B1281" s="205">
        <v>0</v>
      </c>
      <c r="C1281" s="205">
        <v>0</v>
      </c>
      <c r="D1281" s="63"/>
    </row>
    <row r="1282" ht="18.95" customHeight="1" spans="1:4">
      <c r="A1282" s="204" t="s">
        <v>1450</v>
      </c>
      <c r="B1282" s="205">
        <v>0</v>
      </c>
      <c r="C1282" s="205">
        <v>0</v>
      </c>
      <c r="D1282" s="63" t="str">
        <f t="shared" si="18"/>
        <v/>
      </c>
    </row>
    <row r="1283" ht="18.95" customHeight="1" spans="1:4">
      <c r="A1283" s="204" t="s">
        <v>2063</v>
      </c>
      <c r="B1283" s="205">
        <v>0</v>
      </c>
      <c r="C1283" s="205">
        <v>0</v>
      </c>
      <c r="D1283" s="63" t="str">
        <f t="shared" si="18"/>
        <v/>
      </c>
    </row>
    <row r="1284" ht="18.95" customHeight="1" spans="1:4">
      <c r="A1284" s="204" t="s">
        <v>2065</v>
      </c>
      <c r="B1284" s="205">
        <f>SUM(B1285:B1292)</f>
        <v>0</v>
      </c>
      <c r="C1284" s="205">
        <f>SUM(C1285:C1292)</f>
        <v>0</v>
      </c>
      <c r="D1284" s="63" t="str">
        <f t="shared" si="18"/>
        <v/>
      </c>
    </row>
    <row r="1285" ht="18.95" customHeight="1" spans="1:4">
      <c r="A1285" s="204" t="s">
        <v>1412</v>
      </c>
      <c r="B1285" s="205">
        <v>0</v>
      </c>
      <c r="C1285" s="205">
        <v>0</v>
      </c>
      <c r="D1285" s="63" t="str">
        <f t="shared" si="18"/>
        <v/>
      </c>
    </row>
    <row r="1286" ht="18.95" customHeight="1" spans="1:4">
      <c r="A1286" s="204" t="s">
        <v>1413</v>
      </c>
      <c r="B1286" s="205">
        <v>0</v>
      </c>
      <c r="C1286" s="205">
        <v>0</v>
      </c>
      <c r="D1286" s="63" t="str">
        <f t="shared" si="18"/>
        <v/>
      </c>
    </row>
    <row r="1287" ht="18.95" customHeight="1" spans="1:4">
      <c r="A1287" s="204" t="s">
        <v>1414</v>
      </c>
      <c r="B1287" s="205">
        <v>0</v>
      </c>
      <c r="C1287" s="205">
        <v>0</v>
      </c>
      <c r="D1287" s="63" t="str">
        <f t="shared" si="18"/>
        <v/>
      </c>
    </row>
    <row r="1288" ht="18.95" customHeight="1" spans="1:4">
      <c r="A1288" s="204" t="s">
        <v>2067</v>
      </c>
      <c r="B1288" s="205">
        <v>0</v>
      </c>
      <c r="C1288" s="205">
        <v>0</v>
      </c>
      <c r="D1288" s="63" t="str">
        <f t="shared" si="18"/>
        <v/>
      </c>
    </row>
    <row r="1289" ht="18.95" customHeight="1" spans="1:4">
      <c r="A1289" s="204" t="s">
        <v>2069</v>
      </c>
      <c r="B1289" s="205">
        <v>0</v>
      </c>
      <c r="C1289" s="205">
        <v>0</v>
      </c>
      <c r="D1289" s="63" t="str">
        <f t="shared" si="18"/>
        <v/>
      </c>
    </row>
    <row r="1290" ht="18.95" customHeight="1" spans="1:4">
      <c r="A1290" s="204" t="s">
        <v>2071</v>
      </c>
      <c r="B1290" s="205">
        <v>0</v>
      </c>
      <c r="C1290" s="205">
        <v>0</v>
      </c>
      <c r="D1290" s="63" t="str">
        <f t="shared" si="18"/>
        <v/>
      </c>
    </row>
    <row r="1291" ht="18.95" customHeight="1" spans="1:4">
      <c r="A1291" s="204" t="s">
        <v>1450</v>
      </c>
      <c r="B1291" s="205">
        <v>0</v>
      </c>
      <c r="C1291" s="205">
        <v>0</v>
      </c>
      <c r="D1291" s="63" t="str">
        <f t="shared" si="18"/>
        <v/>
      </c>
    </row>
    <row r="1292" ht="18.95" customHeight="1" spans="1:4">
      <c r="A1292" s="204" t="s">
        <v>2073</v>
      </c>
      <c r="B1292" s="205">
        <v>0</v>
      </c>
      <c r="C1292" s="205">
        <v>0</v>
      </c>
      <c r="D1292" s="63" t="str">
        <f t="shared" si="18"/>
        <v/>
      </c>
    </row>
    <row r="1293" ht="18.95" customHeight="1" spans="1:4">
      <c r="A1293" s="204" t="s">
        <v>2075</v>
      </c>
      <c r="B1293" s="205">
        <f>SUM(B1294:B1305)</f>
        <v>449</v>
      </c>
      <c r="C1293" s="205">
        <f>SUM(C1294:C1305)</f>
        <v>0</v>
      </c>
      <c r="D1293" s="63" t="str">
        <f t="shared" si="18"/>
        <v/>
      </c>
    </row>
    <row r="1294" ht="18.95" customHeight="1" spans="1:4">
      <c r="A1294" s="204" t="s">
        <v>1412</v>
      </c>
      <c r="B1294" s="205">
        <v>346</v>
      </c>
      <c r="C1294" s="205"/>
      <c r="D1294" s="63" t="str">
        <f t="shared" si="18"/>
        <v/>
      </c>
    </row>
    <row r="1295" ht="18.95" customHeight="1" spans="1:4">
      <c r="A1295" s="204" t="s">
        <v>1413</v>
      </c>
      <c r="B1295" s="205">
        <v>4</v>
      </c>
      <c r="C1295" s="205"/>
      <c r="D1295" s="63" t="str">
        <f t="shared" si="18"/>
        <v/>
      </c>
    </row>
    <row r="1296" ht="18.95" customHeight="1" spans="1:4">
      <c r="A1296" s="204" t="s">
        <v>1414</v>
      </c>
      <c r="B1296" s="205">
        <v>0</v>
      </c>
      <c r="C1296" s="205"/>
      <c r="D1296" s="63" t="str">
        <f t="shared" si="18"/>
        <v/>
      </c>
    </row>
    <row r="1297" ht="18.95" customHeight="1" spans="1:4">
      <c r="A1297" s="204" t="s">
        <v>2077</v>
      </c>
      <c r="B1297" s="205">
        <v>19</v>
      </c>
      <c r="C1297" s="205"/>
      <c r="D1297" s="63" t="str">
        <f t="shared" si="18"/>
        <v/>
      </c>
    </row>
    <row r="1298" ht="18.95" customHeight="1" spans="1:4">
      <c r="A1298" s="204" t="s">
        <v>2079</v>
      </c>
      <c r="B1298" s="205">
        <v>10</v>
      </c>
      <c r="C1298" s="205"/>
      <c r="D1298" s="63" t="str">
        <f t="shared" si="18"/>
        <v/>
      </c>
    </row>
    <row r="1299" ht="18.95" customHeight="1" spans="1:4">
      <c r="A1299" s="204" t="s">
        <v>2081</v>
      </c>
      <c r="B1299" s="205">
        <v>33</v>
      </c>
      <c r="C1299" s="205"/>
      <c r="D1299" s="63" t="str">
        <f t="shared" si="18"/>
        <v/>
      </c>
    </row>
    <row r="1300" ht="18.95" customHeight="1" spans="1:4">
      <c r="A1300" s="204" t="s">
        <v>2083</v>
      </c>
      <c r="B1300" s="205">
        <v>37</v>
      </c>
      <c r="C1300" s="205"/>
      <c r="D1300" s="63" t="str">
        <f t="shared" si="18"/>
        <v/>
      </c>
    </row>
    <row r="1301" ht="18.95" customHeight="1" spans="1:4">
      <c r="A1301" s="204" t="s">
        <v>2085</v>
      </c>
      <c r="B1301" s="205">
        <v>0</v>
      </c>
      <c r="C1301" s="205"/>
      <c r="D1301" s="63" t="str">
        <f t="shared" si="18"/>
        <v/>
      </c>
    </row>
    <row r="1302" ht="18.95" customHeight="1" spans="1:4">
      <c r="A1302" s="204" t="s">
        <v>2087</v>
      </c>
      <c r="B1302" s="205">
        <v>0</v>
      </c>
      <c r="C1302" s="205"/>
      <c r="D1302" s="63" t="str">
        <f t="shared" ref="D1302:D1365" si="19">IF(OR(VALUE(C1302)=0,ISERROR(C1302/B1302-1)),"",ROUND(C1302/B1302-1,3))</f>
        <v/>
      </c>
    </row>
    <row r="1303" ht="18.95" customHeight="1" spans="1:4">
      <c r="A1303" s="204" t="s">
        <v>2089</v>
      </c>
      <c r="B1303" s="205">
        <v>0</v>
      </c>
      <c r="C1303" s="205"/>
      <c r="D1303" s="63" t="str">
        <f t="shared" si="19"/>
        <v/>
      </c>
    </row>
    <row r="1304" ht="18.95" customHeight="1" spans="1:4">
      <c r="A1304" s="204" t="s">
        <v>2091</v>
      </c>
      <c r="B1304" s="205">
        <v>0</v>
      </c>
      <c r="C1304" s="205"/>
      <c r="D1304" s="63" t="str">
        <f t="shared" si="19"/>
        <v/>
      </c>
    </row>
    <row r="1305" ht="18.95" customHeight="1" spans="1:4">
      <c r="A1305" s="204" t="s">
        <v>2093</v>
      </c>
      <c r="B1305" s="205">
        <v>0</v>
      </c>
      <c r="C1305" s="205"/>
      <c r="D1305" s="63" t="str">
        <f t="shared" si="19"/>
        <v/>
      </c>
    </row>
    <row r="1306" ht="18.95" customHeight="1" spans="1:4">
      <c r="A1306" s="204" t="s">
        <v>2095</v>
      </c>
      <c r="B1306" s="205">
        <f>SUM(B1307:B1320)</f>
        <v>889</v>
      </c>
      <c r="C1306" s="205">
        <f>SUM(C1307:C1320)</f>
        <v>929</v>
      </c>
      <c r="D1306" s="63">
        <f t="shared" si="19"/>
        <v>0.045</v>
      </c>
    </row>
    <row r="1307" ht="18.95" customHeight="1" spans="1:4">
      <c r="A1307" s="204" t="s">
        <v>1412</v>
      </c>
      <c r="B1307" s="205">
        <v>268</v>
      </c>
      <c r="C1307" s="205">
        <v>272</v>
      </c>
      <c r="D1307" s="63">
        <f t="shared" si="19"/>
        <v>0.015</v>
      </c>
    </row>
    <row r="1308" ht="18.95" customHeight="1" spans="1:4">
      <c r="A1308" s="204" t="s">
        <v>1413</v>
      </c>
      <c r="B1308" s="205">
        <v>0</v>
      </c>
      <c r="C1308" s="205"/>
      <c r="D1308" s="63" t="str">
        <f t="shared" si="19"/>
        <v/>
      </c>
    </row>
    <row r="1309" ht="18.95" customHeight="1" spans="1:4">
      <c r="A1309" s="204" t="s">
        <v>1414</v>
      </c>
      <c r="B1309" s="205">
        <v>0</v>
      </c>
      <c r="C1309" s="205">
        <v>0</v>
      </c>
      <c r="D1309" s="63" t="str">
        <f t="shared" si="19"/>
        <v/>
      </c>
    </row>
    <row r="1310" ht="18.95" customHeight="1" spans="1:4">
      <c r="A1310" s="204" t="s">
        <v>2097</v>
      </c>
      <c r="B1310" s="205">
        <v>10</v>
      </c>
      <c r="C1310" s="205">
        <v>12</v>
      </c>
      <c r="D1310" s="63">
        <f t="shared" si="19"/>
        <v>0.2</v>
      </c>
    </row>
    <row r="1311" ht="18.95" customHeight="1" spans="1:4">
      <c r="A1311" s="204" t="s">
        <v>2099</v>
      </c>
      <c r="B1311" s="205">
        <v>0</v>
      </c>
      <c r="C1311" s="205">
        <v>0</v>
      </c>
      <c r="D1311" s="63" t="str">
        <f t="shared" si="19"/>
        <v/>
      </c>
    </row>
    <row r="1312" ht="18.95" customHeight="1" spans="1:4">
      <c r="A1312" s="204" t="s">
        <v>2101</v>
      </c>
      <c r="B1312" s="205">
        <v>10</v>
      </c>
      <c r="C1312" s="205">
        <v>10</v>
      </c>
      <c r="D1312" s="63">
        <f t="shared" si="19"/>
        <v>0</v>
      </c>
    </row>
    <row r="1313" ht="18.95" customHeight="1" spans="1:4">
      <c r="A1313" s="204" t="s">
        <v>2103</v>
      </c>
      <c r="B1313" s="205">
        <v>0</v>
      </c>
      <c r="C1313" s="205">
        <v>0</v>
      </c>
      <c r="D1313" s="63" t="str">
        <f t="shared" si="19"/>
        <v/>
      </c>
    </row>
    <row r="1314" ht="18.95" customHeight="1" spans="1:4">
      <c r="A1314" s="204" t="s">
        <v>2105</v>
      </c>
      <c r="B1314" s="205">
        <v>560</v>
      </c>
      <c r="C1314" s="205">
        <v>590</v>
      </c>
      <c r="D1314" s="63">
        <f t="shared" si="19"/>
        <v>0.054</v>
      </c>
    </row>
    <row r="1315" ht="18.95" customHeight="1" spans="1:4">
      <c r="A1315" s="204" t="s">
        <v>2107</v>
      </c>
      <c r="B1315" s="205">
        <v>41</v>
      </c>
      <c r="C1315" s="205">
        <v>45</v>
      </c>
      <c r="D1315" s="63">
        <f t="shared" si="19"/>
        <v>0.098</v>
      </c>
    </row>
    <row r="1316" ht="18.95" customHeight="1" spans="1:4">
      <c r="A1316" s="204" t="s">
        <v>2109</v>
      </c>
      <c r="B1316" s="205">
        <v>0</v>
      </c>
      <c r="C1316" s="205">
        <v>0</v>
      </c>
      <c r="D1316" s="63" t="str">
        <f t="shared" si="19"/>
        <v/>
      </c>
    </row>
    <row r="1317" ht="18.95" customHeight="1" spans="1:4">
      <c r="A1317" s="204" t="s">
        <v>2111</v>
      </c>
      <c r="B1317" s="205">
        <v>0</v>
      </c>
      <c r="C1317" s="205">
        <v>0</v>
      </c>
      <c r="D1317" s="63" t="str">
        <f t="shared" si="19"/>
        <v/>
      </c>
    </row>
    <row r="1318" ht="18.95" customHeight="1" spans="1:4">
      <c r="A1318" s="204" t="s">
        <v>2113</v>
      </c>
      <c r="B1318" s="205">
        <v>0</v>
      </c>
      <c r="C1318" s="205">
        <v>0</v>
      </c>
      <c r="D1318" s="63" t="str">
        <f t="shared" si="19"/>
        <v/>
      </c>
    </row>
    <row r="1319" ht="18.95" customHeight="1" spans="1:4">
      <c r="A1319" s="204" t="s">
        <v>2115</v>
      </c>
      <c r="B1319" s="205">
        <v>0</v>
      </c>
      <c r="C1319" s="205">
        <v>0</v>
      </c>
      <c r="D1319" s="63" t="str">
        <f t="shared" si="19"/>
        <v/>
      </c>
    </row>
    <row r="1320" ht="18.95" customHeight="1" spans="1:4">
      <c r="A1320" s="204" t="s">
        <v>2117</v>
      </c>
      <c r="B1320" s="205">
        <v>0</v>
      </c>
      <c r="C1320" s="205">
        <v>0</v>
      </c>
      <c r="D1320" s="63" t="str">
        <f t="shared" si="19"/>
        <v/>
      </c>
    </row>
    <row r="1321" ht="18.95" customHeight="1" spans="1:4">
      <c r="A1321" s="206" t="s">
        <v>2627</v>
      </c>
      <c r="B1321" s="205"/>
      <c r="C1321" s="205"/>
      <c r="D1321" s="63" t="str">
        <f t="shared" si="19"/>
        <v/>
      </c>
    </row>
    <row r="1322" s="156" customFormat="1" ht="18.95" customHeight="1" spans="1:4">
      <c r="A1322" s="202" t="s">
        <v>2122</v>
      </c>
      <c r="B1322" s="203" t="e">
        <f>SUMIFS(B$1323:B$1339,#REF!,"&lt;&gt;")</f>
        <v>#REF!</v>
      </c>
      <c r="C1322" s="203" t="e">
        <f>SUMIFS(C$1323:C$1339,#REF!,"&lt;&gt;")</f>
        <v>#REF!</v>
      </c>
      <c r="D1322" s="140" t="e">
        <f t="shared" si="19"/>
        <v>#REF!</v>
      </c>
    </row>
    <row r="1323" ht="18.95" customHeight="1" spans="1:4">
      <c r="A1323" s="204" t="s">
        <v>2124</v>
      </c>
      <c r="B1323" s="205">
        <f>SUM(B1324:B1331)</f>
        <v>551</v>
      </c>
      <c r="C1323" s="205">
        <f>SUM(C1324:C1331)</f>
        <v>570</v>
      </c>
      <c r="D1323" s="63">
        <f t="shared" si="19"/>
        <v>0.034</v>
      </c>
    </row>
    <row r="1324" ht="18.95" customHeight="1" spans="1:4">
      <c r="A1324" s="204" t="s">
        <v>2126</v>
      </c>
      <c r="B1324" s="205">
        <v>0</v>
      </c>
      <c r="C1324" s="205">
        <v>0</v>
      </c>
      <c r="D1324" s="63" t="str">
        <f t="shared" si="19"/>
        <v/>
      </c>
    </row>
    <row r="1325" ht="18.95" customHeight="1" spans="1:4">
      <c r="A1325" s="204" t="s">
        <v>2128</v>
      </c>
      <c r="B1325" s="205">
        <v>0</v>
      </c>
      <c r="C1325" s="205">
        <v>0</v>
      </c>
      <c r="D1325" s="63" t="str">
        <f t="shared" si="19"/>
        <v/>
      </c>
    </row>
    <row r="1326" ht="18.95" customHeight="1" spans="1:4">
      <c r="A1326" s="204" t="s">
        <v>2130</v>
      </c>
      <c r="B1326" s="205">
        <v>0</v>
      </c>
      <c r="C1326" s="205"/>
      <c r="D1326" s="63" t="str">
        <f t="shared" si="19"/>
        <v/>
      </c>
    </row>
    <row r="1327" ht="18.95" customHeight="1" spans="1:4">
      <c r="A1327" s="204" t="s">
        <v>2132</v>
      </c>
      <c r="B1327" s="205">
        <v>0</v>
      </c>
      <c r="C1327" s="205">
        <v>0</v>
      </c>
      <c r="D1327" s="63" t="str">
        <f t="shared" si="19"/>
        <v/>
      </c>
    </row>
    <row r="1328" ht="18.95" customHeight="1" spans="1:4">
      <c r="A1328" s="204" t="s">
        <v>2134</v>
      </c>
      <c r="B1328" s="205">
        <v>413</v>
      </c>
      <c r="C1328" s="205">
        <v>430</v>
      </c>
      <c r="D1328" s="63">
        <f t="shared" si="19"/>
        <v>0.041</v>
      </c>
    </row>
    <row r="1329" ht="18.95" customHeight="1" spans="1:4">
      <c r="A1329" s="204" t="s">
        <v>2136</v>
      </c>
      <c r="B1329" s="205">
        <v>138</v>
      </c>
      <c r="C1329" s="205">
        <v>140</v>
      </c>
      <c r="D1329" s="63">
        <f t="shared" si="19"/>
        <v>0.014</v>
      </c>
    </row>
    <row r="1330" ht="18.95" customHeight="1" spans="1:4">
      <c r="A1330" s="204" t="s">
        <v>2138</v>
      </c>
      <c r="B1330" s="205">
        <v>0</v>
      </c>
      <c r="C1330" s="205"/>
      <c r="D1330" s="63" t="str">
        <f t="shared" si="19"/>
        <v/>
      </c>
    </row>
    <row r="1331" ht="18.95" customHeight="1" spans="1:4">
      <c r="A1331" s="204" t="s">
        <v>2140</v>
      </c>
      <c r="B1331" s="205">
        <v>0</v>
      </c>
      <c r="C1331" s="205"/>
      <c r="D1331" s="63" t="str">
        <f t="shared" si="19"/>
        <v/>
      </c>
    </row>
    <row r="1332" ht="18.95" customHeight="1" spans="1:4">
      <c r="A1332" s="204" t="s">
        <v>2142</v>
      </c>
      <c r="B1332" s="205">
        <f>SUM(B1333:B1335)</f>
        <v>6777</v>
      </c>
      <c r="C1332" s="205">
        <f>SUM(C1333:C1335)</f>
        <v>7331</v>
      </c>
      <c r="D1332" s="63">
        <f t="shared" si="19"/>
        <v>0.082</v>
      </c>
    </row>
    <row r="1333" ht="18.95" customHeight="1" spans="1:4">
      <c r="A1333" s="204" t="s">
        <v>2144</v>
      </c>
      <c r="B1333" s="205">
        <v>6489</v>
      </c>
      <c r="C1333" s="205">
        <v>6700</v>
      </c>
      <c r="D1333" s="63">
        <f t="shared" si="19"/>
        <v>0.033</v>
      </c>
    </row>
    <row r="1334" ht="18.95" customHeight="1" spans="1:4">
      <c r="A1334" s="204" t="s">
        <v>2146</v>
      </c>
      <c r="B1334" s="205">
        <v>0</v>
      </c>
      <c r="C1334" s="205">
        <v>0</v>
      </c>
      <c r="D1334" s="63" t="str">
        <f t="shared" si="19"/>
        <v/>
      </c>
    </row>
    <row r="1335" ht="18.95" customHeight="1" spans="1:4">
      <c r="A1335" s="204" t="s">
        <v>2148</v>
      </c>
      <c r="B1335" s="205">
        <v>288</v>
      </c>
      <c r="C1335" s="205">
        <v>631</v>
      </c>
      <c r="D1335" s="63">
        <f t="shared" si="19"/>
        <v>1.191</v>
      </c>
    </row>
    <row r="1336" ht="18.95" customHeight="1" spans="1:4">
      <c r="A1336" s="204" t="s">
        <v>2150</v>
      </c>
      <c r="B1336" s="205">
        <f>SUM(B1337:B1339)</f>
        <v>1277</v>
      </c>
      <c r="C1336" s="205">
        <f>SUM(C1337:C1339)</f>
        <v>1320</v>
      </c>
      <c r="D1336" s="63">
        <f t="shared" si="19"/>
        <v>0.034</v>
      </c>
    </row>
    <row r="1337" ht="18.95" customHeight="1" spans="1:4">
      <c r="A1337" s="204" t="s">
        <v>2152</v>
      </c>
      <c r="B1337" s="205">
        <v>0</v>
      </c>
      <c r="C1337" s="205"/>
      <c r="D1337" s="63" t="str">
        <f t="shared" si="19"/>
        <v/>
      </c>
    </row>
    <row r="1338" ht="18.95" customHeight="1" spans="1:4">
      <c r="A1338" s="206" t="s">
        <v>2154</v>
      </c>
      <c r="B1338" s="205">
        <v>1277</v>
      </c>
      <c r="C1338" s="205">
        <v>1320</v>
      </c>
      <c r="D1338" s="63">
        <f t="shared" si="19"/>
        <v>0.034</v>
      </c>
    </row>
    <row r="1339" ht="18.95" customHeight="1" spans="1:4">
      <c r="A1339" s="204" t="s">
        <v>2156</v>
      </c>
      <c r="B1339" s="205">
        <v>0</v>
      </c>
      <c r="C1339" s="205">
        <v>0</v>
      </c>
      <c r="D1339" s="63" t="str">
        <f t="shared" si="19"/>
        <v/>
      </c>
    </row>
    <row r="1340" s="156" customFormat="1" ht="18.95" customHeight="1" spans="1:4">
      <c r="A1340" s="202" t="s">
        <v>2159</v>
      </c>
      <c r="B1340" s="203" t="e">
        <f>SUMIFS(B$1341:B$1392,#REF!,"&lt;&gt;")</f>
        <v>#REF!</v>
      </c>
      <c r="C1340" s="203" t="e">
        <f>SUMIFS(C$1341:C$1392,#REF!,"&lt;&gt;")</f>
        <v>#REF!</v>
      </c>
      <c r="D1340" s="140" t="e">
        <f t="shared" si="19"/>
        <v>#REF!</v>
      </c>
    </row>
    <row r="1341" ht="18.95" customHeight="1" spans="1:4">
      <c r="A1341" s="204" t="s">
        <v>2161</v>
      </c>
      <c r="B1341" s="205">
        <f>SUM(B1342:B1355)</f>
        <v>871</v>
      </c>
      <c r="C1341" s="205">
        <f>SUM(C1342:C1355)</f>
        <v>920</v>
      </c>
      <c r="D1341" s="63">
        <f t="shared" si="19"/>
        <v>0.056</v>
      </c>
    </row>
    <row r="1342" ht="18.95" customHeight="1" spans="1:4">
      <c r="A1342" s="204" t="s">
        <v>1412</v>
      </c>
      <c r="B1342" s="205">
        <v>81</v>
      </c>
      <c r="C1342" s="205">
        <v>82</v>
      </c>
      <c r="D1342" s="63">
        <f t="shared" si="19"/>
        <v>0.012</v>
      </c>
    </row>
    <row r="1343" ht="18.95" customHeight="1" spans="1:4">
      <c r="A1343" s="204" t="s">
        <v>1413</v>
      </c>
      <c r="B1343" s="205">
        <v>8</v>
      </c>
      <c r="C1343" s="205">
        <v>10</v>
      </c>
      <c r="D1343" s="63">
        <f t="shared" si="19"/>
        <v>0.25</v>
      </c>
    </row>
    <row r="1344" ht="18.95" customHeight="1" spans="1:4">
      <c r="A1344" s="204" t="s">
        <v>1414</v>
      </c>
      <c r="B1344" s="205">
        <v>0</v>
      </c>
      <c r="C1344" s="205">
        <v>0</v>
      </c>
      <c r="D1344" s="63" t="str">
        <f t="shared" si="19"/>
        <v/>
      </c>
    </row>
    <row r="1345" ht="18.95" customHeight="1" spans="1:4">
      <c r="A1345" s="204" t="s">
        <v>2163</v>
      </c>
      <c r="B1345" s="205">
        <v>0</v>
      </c>
      <c r="C1345" s="205">
        <v>0</v>
      </c>
      <c r="D1345" s="63" t="str">
        <f t="shared" si="19"/>
        <v/>
      </c>
    </row>
    <row r="1346" ht="18.95" customHeight="1" spans="1:4">
      <c r="A1346" s="204" t="s">
        <v>2165</v>
      </c>
      <c r="B1346" s="205">
        <v>0</v>
      </c>
      <c r="C1346" s="205"/>
      <c r="D1346" s="63" t="str">
        <f t="shared" si="19"/>
        <v/>
      </c>
    </row>
    <row r="1347" ht="18.95" customHeight="1" spans="1:4">
      <c r="A1347" s="204" t="s">
        <v>2167</v>
      </c>
      <c r="B1347" s="205">
        <v>26</v>
      </c>
      <c r="C1347" s="205">
        <v>30</v>
      </c>
      <c r="D1347" s="63">
        <f t="shared" si="19"/>
        <v>0.154</v>
      </c>
    </row>
    <row r="1348" ht="18.95" customHeight="1" spans="1:4">
      <c r="A1348" s="204" t="s">
        <v>2169</v>
      </c>
      <c r="B1348" s="205">
        <v>0</v>
      </c>
      <c r="C1348" s="205">
        <v>0</v>
      </c>
      <c r="D1348" s="63" t="str">
        <f t="shared" si="19"/>
        <v/>
      </c>
    </row>
    <row r="1349" ht="18.95" customHeight="1" spans="1:4">
      <c r="A1349" s="204" t="s">
        <v>2171</v>
      </c>
      <c r="B1349" s="205">
        <v>44</v>
      </c>
      <c r="C1349" s="205">
        <v>48</v>
      </c>
      <c r="D1349" s="63">
        <f t="shared" si="19"/>
        <v>0.091</v>
      </c>
    </row>
    <row r="1350" ht="18.95" customHeight="1" spans="1:4">
      <c r="A1350" s="204" t="s">
        <v>2173</v>
      </c>
      <c r="B1350" s="205">
        <v>0</v>
      </c>
      <c r="C1350" s="205">
        <v>0</v>
      </c>
      <c r="D1350" s="63" t="str">
        <f t="shared" si="19"/>
        <v/>
      </c>
    </row>
    <row r="1351" ht="18.95" customHeight="1" spans="1:4">
      <c r="A1351" s="204" t="s">
        <v>2175</v>
      </c>
      <c r="B1351" s="205">
        <v>0</v>
      </c>
      <c r="C1351" s="205">
        <v>0</v>
      </c>
      <c r="D1351" s="63" t="str">
        <f t="shared" si="19"/>
        <v/>
      </c>
    </row>
    <row r="1352" ht="18.95" customHeight="1" spans="1:4">
      <c r="A1352" s="204" t="s">
        <v>2177</v>
      </c>
      <c r="B1352" s="205">
        <v>712</v>
      </c>
      <c r="C1352" s="205">
        <v>750</v>
      </c>
      <c r="D1352" s="63">
        <f t="shared" si="19"/>
        <v>0.053</v>
      </c>
    </row>
    <row r="1353" ht="18.95" customHeight="1" spans="1:4">
      <c r="A1353" s="204" t="s">
        <v>2179</v>
      </c>
      <c r="B1353" s="205">
        <v>0</v>
      </c>
      <c r="C1353" s="205">
        <v>0</v>
      </c>
      <c r="D1353" s="63" t="str">
        <f t="shared" si="19"/>
        <v/>
      </c>
    </row>
    <row r="1354" ht="18.95" customHeight="1" spans="1:4">
      <c r="A1354" s="204" t="s">
        <v>1450</v>
      </c>
      <c r="B1354" s="205">
        <v>0</v>
      </c>
      <c r="C1354" s="205">
        <v>0</v>
      </c>
      <c r="D1354" s="63" t="str">
        <f t="shared" si="19"/>
        <v/>
      </c>
    </row>
    <row r="1355" ht="18.95" customHeight="1" spans="1:4">
      <c r="A1355" s="204" t="s">
        <v>2181</v>
      </c>
      <c r="B1355" s="205">
        <v>0</v>
      </c>
      <c r="C1355" s="205"/>
      <c r="D1355" s="63" t="str">
        <f t="shared" si="19"/>
        <v/>
      </c>
    </row>
    <row r="1356" ht="18.95" customHeight="1" spans="1:4">
      <c r="A1356" s="204" t="s">
        <v>2183</v>
      </c>
      <c r="B1356" s="205">
        <f>SUM(B1357:B1369)</f>
        <v>338</v>
      </c>
      <c r="C1356" s="205">
        <f>SUM(C1357:C1369)</f>
        <v>250</v>
      </c>
      <c r="D1356" s="63">
        <f t="shared" si="19"/>
        <v>-0.26</v>
      </c>
    </row>
    <row r="1357" ht="18.95" customHeight="1" spans="1:4">
      <c r="A1357" s="204" t="s">
        <v>1412</v>
      </c>
      <c r="B1357" s="205">
        <v>0</v>
      </c>
      <c r="C1357" s="205">
        <v>0</v>
      </c>
      <c r="D1357" s="63" t="str">
        <f t="shared" si="19"/>
        <v/>
      </c>
    </row>
    <row r="1358" ht="18.95" customHeight="1" spans="1:4">
      <c r="A1358" s="204" t="s">
        <v>1413</v>
      </c>
      <c r="B1358" s="205"/>
      <c r="C1358" s="205"/>
      <c r="D1358" s="63" t="str">
        <f t="shared" si="19"/>
        <v/>
      </c>
    </row>
    <row r="1359" ht="18.95" customHeight="1" spans="1:4">
      <c r="A1359" s="204" t="s">
        <v>1414</v>
      </c>
      <c r="B1359" s="205">
        <v>0</v>
      </c>
      <c r="C1359" s="205">
        <v>0</v>
      </c>
      <c r="D1359" s="63" t="str">
        <f t="shared" si="19"/>
        <v/>
      </c>
    </row>
    <row r="1360" ht="18.95" customHeight="1" spans="1:4">
      <c r="A1360" s="204" t="s">
        <v>2185</v>
      </c>
      <c r="B1360" s="205">
        <v>0</v>
      </c>
      <c r="C1360" s="205">
        <v>0</v>
      </c>
      <c r="D1360" s="63" t="str">
        <f t="shared" si="19"/>
        <v/>
      </c>
    </row>
    <row r="1361" ht="18.95" customHeight="1" spans="1:4">
      <c r="A1361" s="204" t="s">
        <v>2187</v>
      </c>
      <c r="B1361" s="205">
        <v>0</v>
      </c>
      <c r="C1361" s="205">
        <v>0</v>
      </c>
      <c r="D1361" s="63" t="str">
        <f t="shared" si="19"/>
        <v/>
      </c>
    </row>
    <row r="1362" ht="18.95" customHeight="1" spans="1:4">
      <c r="A1362" s="204" t="s">
        <v>2189</v>
      </c>
      <c r="B1362" s="205">
        <v>0</v>
      </c>
      <c r="C1362" s="205">
        <v>0</v>
      </c>
      <c r="D1362" s="63" t="str">
        <f t="shared" si="19"/>
        <v/>
      </c>
    </row>
    <row r="1363" ht="18.95" customHeight="1" spans="1:4">
      <c r="A1363" s="204" t="s">
        <v>2191</v>
      </c>
      <c r="B1363" s="205">
        <v>0</v>
      </c>
      <c r="C1363" s="205">
        <v>0</v>
      </c>
      <c r="D1363" s="63" t="str">
        <f t="shared" si="19"/>
        <v/>
      </c>
    </row>
    <row r="1364" ht="18.95" customHeight="1" spans="1:4">
      <c r="A1364" s="204" t="s">
        <v>2193</v>
      </c>
      <c r="B1364" s="205">
        <v>0</v>
      </c>
      <c r="C1364" s="205">
        <v>0</v>
      </c>
      <c r="D1364" s="63" t="str">
        <f t="shared" si="19"/>
        <v/>
      </c>
    </row>
    <row r="1365" ht="18.95" customHeight="1" spans="1:4">
      <c r="A1365" s="204" t="s">
        <v>2195</v>
      </c>
      <c r="B1365" s="205">
        <v>0</v>
      </c>
      <c r="C1365" s="205">
        <v>0</v>
      </c>
      <c r="D1365" s="63" t="str">
        <f t="shared" si="19"/>
        <v/>
      </c>
    </row>
    <row r="1366" ht="18.95" customHeight="1" spans="1:4">
      <c r="A1366" s="204" t="s">
        <v>2197</v>
      </c>
      <c r="B1366" s="205">
        <v>338</v>
      </c>
      <c r="C1366" s="205">
        <v>250</v>
      </c>
      <c r="D1366" s="63">
        <f t="shared" ref="D1366:D1429" si="20">IF(OR(VALUE(C1366)=0,ISERROR(C1366/B1366-1)),"",ROUND(C1366/B1366-1,3))</f>
        <v>-0.26</v>
      </c>
    </row>
    <row r="1367" ht="18.95" customHeight="1" spans="1:4">
      <c r="A1367" s="204" t="s">
        <v>2199</v>
      </c>
      <c r="B1367" s="205">
        <v>0</v>
      </c>
      <c r="C1367" s="205">
        <v>0</v>
      </c>
      <c r="D1367" s="63" t="str">
        <f t="shared" si="20"/>
        <v/>
      </c>
    </row>
    <row r="1368" ht="18.95" customHeight="1" spans="1:4">
      <c r="A1368" s="204" t="s">
        <v>1450</v>
      </c>
      <c r="B1368" s="205">
        <v>0</v>
      </c>
      <c r="C1368" s="205">
        <v>0</v>
      </c>
      <c r="D1368" s="63" t="str">
        <f t="shared" si="20"/>
        <v/>
      </c>
    </row>
    <row r="1369" ht="18.95" customHeight="1" spans="1:4">
      <c r="A1369" s="204" t="s">
        <v>2201</v>
      </c>
      <c r="B1369" s="205">
        <v>0</v>
      </c>
      <c r="C1369" s="205">
        <v>0</v>
      </c>
      <c r="D1369" s="63" t="str">
        <f t="shared" si="20"/>
        <v/>
      </c>
    </row>
    <row r="1370" ht="18.95" customHeight="1" spans="1:4">
      <c r="A1370" s="204" t="s">
        <v>2203</v>
      </c>
      <c r="B1370" s="205">
        <f>SUM(B1371:B1374)</f>
        <v>0</v>
      </c>
      <c r="C1370" s="205">
        <f>SUM(C1371:C1374)</f>
        <v>0</v>
      </c>
      <c r="D1370" s="63" t="str">
        <f t="shared" si="20"/>
        <v/>
      </c>
    </row>
    <row r="1371" ht="18.95" customHeight="1" spans="1:4">
      <c r="A1371" s="206" t="s">
        <v>2628</v>
      </c>
      <c r="B1371" s="205">
        <v>0</v>
      </c>
      <c r="C1371" s="205">
        <v>0</v>
      </c>
      <c r="D1371" s="63" t="str">
        <f t="shared" si="20"/>
        <v/>
      </c>
    </row>
    <row r="1372" ht="18.95" customHeight="1" spans="1:4">
      <c r="A1372" s="204" t="s">
        <v>2209</v>
      </c>
      <c r="B1372" s="205">
        <v>0</v>
      </c>
      <c r="C1372" s="205">
        <v>0</v>
      </c>
      <c r="D1372" s="63" t="str">
        <f t="shared" si="20"/>
        <v/>
      </c>
    </row>
    <row r="1373" ht="18.95" customHeight="1" spans="1:4">
      <c r="A1373" s="204" t="s">
        <v>2211</v>
      </c>
      <c r="B1373" s="205">
        <v>0</v>
      </c>
      <c r="C1373" s="205">
        <v>0</v>
      </c>
      <c r="D1373" s="63" t="str">
        <f t="shared" si="20"/>
        <v/>
      </c>
    </row>
    <row r="1374" ht="18.95" customHeight="1" spans="1:4">
      <c r="A1374" s="206" t="s">
        <v>2629</v>
      </c>
      <c r="B1374" s="205">
        <v>0</v>
      </c>
      <c r="C1374" s="205">
        <v>0</v>
      </c>
      <c r="D1374" s="63" t="str">
        <f t="shared" si="20"/>
        <v/>
      </c>
    </row>
    <row r="1375" ht="18.95" customHeight="1" spans="1:4">
      <c r="A1375" s="204" t="s">
        <v>2215</v>
      </c>
      <c r="B1375" s="205">
        <f>SUM(B1376:B1380)</f>
        <v>31</v>
      </c>
      <c r="C1375" s="205">
        <f>SUM(C1376:C1380)</f>
        <v>30</v>
      </c>
      <c r="D1375" s="63">
        <f t="shared" si="20"/>
        <v>-0.032</v>
      </c>
    </row>
    <row r="1376" ht="18.95" customHeight="1" spans="1:4">
      <c r="A1376" s="204" t="s">
        <v>2217</v>
      </c>
      <c r="B1376" s="205">
        <v>0</v>
      </c>
      <c r="C1376" s="205">
        <v>0</v>
      </c>
      <c r="D1376" s="63" t="str">
        <f t="shared" si="20"/>
        <v/>
      </c>
    </row>
    <row r="1377" ht="18.95" customHeight="1" spans="1:4">
      <c r="A1377" s="204" t="s">
        <v>2219</v>
      </c>
      <c r="B1377" s="205">
        <v>0</v>
      </c>
      <c r="C1377" s="205"/>
      <c r="D1377" s="63" t="str">
        <f t="shared" si="20"/>
        <v/>
      </c>
    </row>
    <row r="1378" ht="18.95" customHeight="1" spans="1:4">
      <c r="A1378" s="204" t="s">
        <v>2221</v>
      </c>
      <c r="B1378" s="205">
        <v>31</v>
      </c>
      <c r="C1378" s="205">
        <v>30</v>
      </c>
      <c r="D1378" s="63">
        <f t="shared" si="20"/>
        <v>-0.032</v>
      </c>
    </row>
    <row r="1379" ht="18.95" customHeight="1" spans="1:4">
      <c r="A1379" s="204" t="s">
        <v>2223</v>
      </c>
      <c r="B1379" s="205">
        <v>0</v>
      </c>
      <c r="C1379" s="205">
        <v>0</v>
      </c>
      <c r="D1379" s="63" t="str">
        <f t="shared" si="20"/>
        <v/>
      </c>
    </row>
    <row r="1380" ht="18.95" customHeight="1" spans="1:4">
      <c r="A1380" s="204" t="s">
        <v>2225</v>
      </c>
      <c r="B1380" s="205">
        <v>0</v>
      </c>
      <c r="C1380" s="205"/>
      <c r="D1380" s="63" t="str">
        <f t="shared" si="20"/>
        <v/>
      </c>
    </row>
    <row r="1381" ht="18.95" customHeight="1" spans="1:4">
      <c r="A1381" s="206" t="s">
        <v>2227</v>
      </c>
      <c r="B1381" s="205">
        <f>SUM(B1382:B1392)</f>
        <v>0</v>
      </c>
      <c r="C1381" s="205">
        <f>SUM(C1382:C1392)</f>
        <v>0</v>
      </c>
      <c r="D1381" s="63" t="str">
        <f t="shared" si="20"/>
        <v/>
      </c>
    </row>
    <row r="1382" ht="18.95" customHeight="1" spans="1:4">
      <c r="A1382" s="206" t="s">
        <v>2229</v>
      </c>
      <c r="B1382" s="205">
        <v>0</v>
      </c>
      <c r="C1382" s="205">
        <v>0</v>
      </c>
      <c r="D1382" s="63" t="str">
        <f t="shared" si="20"/>
        <v/>
      </c>
    </row>
    <row r="1383" ht="18.95" customHeight="1" spans="1:4">
      <c r="A1383" s="204" t="s">
        <v>2231</v>
      </c>
      <c r="B1383" s="205">
        <v>0</v>
      </c>
      <c r="C1383" s="205">
        <v>0</v>
      </c>
      <c r="D1383" s="63" t="str">
        <f t="shared" si="20"/>
        <v/>
      </c>
    </row>
    <row r="1384" ht="18.95" customHeight="1" spans="1:4">
      <c r="A1384" s="204" t="s">
        <v>2233</v>
      </c>
      <c r="B1384" s="205"/>
      <c r="C1384" s="205"/>
      <c r="D1384" s="63" t="str">
        <f t="shared" si="20"/>
        <v/>
      </c>
    </row>
    <row r="1385" ht="18.95" customHeight="1" spans="1:4">
      <c r="A1385" s="204" t="s">
        <v>2235</v>
      </c>
      <c r="B1385" s="205">
        <v>0</v>
      </c>
      <c r="C1385" s="205">
        <v>0</v>
      </c>
      <c r="D1385" s="63" t="str">
        <f t="shared" si="20"/>
        <v/>
      </c>
    </row>
    <row r="1386" ht="18.95" customHeight="1" spans="1:4">
      <c r="A1386" s="204" t="s">
        <v>2237</v>
      </c>
      <c r="B1386" s="205">
        <v>0</v>
      </c>
      <c r="C1386" s="205">
        <v>0</v>
      </c>
      <c r="D1386" s="63" t="str">
        <f t="shared" si="20"/>
        <v/>
      </c>
    </row>
    <row r="1387" ht="18.95" customHeight="1" spans="1:4">
      <c r="A1387" s="204" t="s">
        <v>2239</v>
      </c>
      <c r="B1387" s="205">
        <v>0</v>
      </c>
      <c r="C1387" s="205">
        <v>0</v>
      </c>
      <c r="D1387" s="63" t="str">
        <f t="shared" si="20"/>
        <v/>
      </c>
    </row>
    <row r="1388" ht="18.95" customHeight="1" spans="1:4">
      <c r="A1388" s="204" t="s">
        <v>2241</v>
      </c>
      <c r="B1388" s="205">
        <v>0</v>
      </c>
      <c r="C1388" s="205">
        <v>0</v>
      </c>
      <c r="D1388" s="63" t="str">
        <f t="shared" si="20"/>
        <v/>
      </c>
    </row>
    <row r="1389" ht="18.95" customHeight="1" spans="1:4">
      <c r="A1389" s="204" t="s">
        <v>2243</v>
      </c>
      <c r="B1389" s="205">
        <v>0</v>
      </c>
      <c r="C1389" s="205">
        <v>0</v>
      </c>
      <c r="D1389" s="63" t="str">
        <f t="shared" si="20"/>
        <v/>
      </c>
    </row>
    <row r="1390" ht="18.95" customHeight="1" spans="1:4">
      <c r="A1390" s="204" t="s">
        <v>2245</v>
      </c>
      <c r="B1390" s="205">
        <v>0</v>
      </c>
      <c r="C1390" s="205">
        <v>0</v>
      </c>
      <c r="D1390" s="63" t="str">
        <f t="shared" si="20"/>
        <v/>
      </c>
    </row>
    <row r="1391" ht="18.95" customHeight="1" spans="1:4">
      <c r="A1391" s="204" t="s">
        <v>2247</v>
      </c>
      <c r="B1391" s="205">
        <v>0</v>
      </c>
      <c r="C1391" s="205">
        <v>0</v>
      </c>
      <c r="D1391" s="63" t="str">
        <f t="shared" si="20"/>
        <v/>
      </c>
    </row>
    <row r="1392" ht="18.95" customHeight="1" spans="1:4">
      <c r="A1392" s="204" t="s">
        <v>2249</v>
      </c>
      <c r="B1392" s="205">
        <v>0</v>
      </c>
      <c r="C1392" s="205">
        <v>0</v>
      </c>
      <c r="D1392" s="63" t="str">
        <f t="shared" si="20"/>
        <v/>
      </c>
    </row>
    <row r="1393" s="156" customFormat="1" ht="18.95" customHeight="1" spans="1:4">
      <c r="A1393" s="202" t="s">
        <v>2630</v>
      </c>
      <c r="B1393" s="203" t="e">
        <f>SUMIFS(B$1394:B$1449,#REF!,"&lt;&gt;")</f>
        <v>#REF!</v>
      </c>
      <c r="C1393" s="203" t="e">
        <f>SUMIFS(C$1394:C$1449,#REF!,"&lt;&gt;")</f>
        <v>#REF!</v>
      </c>
      <c r="D1393" s="140" t="e">
        <f t="shared" si="20"/>
        <v>#REF!</v>
      </c>
    </row>
    <row r="1394" ht="18.95" customHeight="1" spans="1:4">
      <c r="A1394" s="206" t="s">
        <v>2631</v>
      </c>
      <c r="B1394" s="205">
        <f>SUM(B1395:B1405)</f>
        <v>0</v>
      </c>
      <c r="C1394" s="205">
        <f>SUM(C1395:C1405)</f>
        <v>850</v>
      </c>
      <c r="D1394" s="63" t="str">
        <f t="shared" si="20"/>
        <v/>
      </c>
    </row>
    <row r="1395" ht="18.95" customHeight="1" spans="1:4">
      <c r="A1395" s="206" t="s">
        <v>1412</v>
      </c>
      <c r="B1395" s="205"/>
      <c r="C1395" s="205">
        <v>540</v>
      </c>
      <c r="D1395" s="63" t="str">
        <f t="shared" si="20"/>
        <v/>
      </c>
    </row>
    <row r="1396" ht="18.95" customHeight="1" spans="1:4">
      <c r="A1396" s="206" t="s">
        <v>1413</v>
      </c>
      <c r="B1396" s="205"/>
      <c r="C1396" s="205">
        <v>50</v>
      </c>
      <c r="D1396" s="63" t="str">
        <f t="shared" si="20"/>
        <v/>
      </c>
    </row>
    <row r="1397" ht="18.95" customHeight="1" spans="1:4">
      <c r="A1397" s="206" t="s">
        <v>1414</v>
      </c>
      <c r="B1397" s="205"/>
      <c r="C1397" s="205"/>
      <c r="D1397" s="63" t="str">
        <f t="shared" si="20"/>
        <v/>
      </c>
    </row>
    <row r="1398" ht="18.95" customHeight="1" spans="1:4">
      <c r="A1398" s="206" t="s">
        <v>2632</v>
      </c>
      <c r="B1398" s="205"/>
      <c r="C1398" s="205"/>
      <c r="D1398" s="63" t="str">
        <f t="shared" si="20"/>
        <v/>
      </c>
    </row>
    <row r="1399" ht="18.95" customHeight="1" spans="1:4">
      <c r="A1399" s="206" t="s">
        <v>2633</v>
      </c>
      <c r="B1399" s="205"/>
      <c r="C1399" s="205"/>
      <c r="D1399" s="63" t="str">
        <f t="shared" si="20"/>
        <v/>
      </c>
    </row>
    <row r="1400" ht="18.95" customHeight="1" spans="1:4">
      <c r="A1400" s="206" t="s">
        <v>2634</v>
      </c>
      <c r="B1400" s="205"/>
      <c r="C1400" s="205">
        <v>250</v>
      </c>
      <c r="D1400" s="63" t="str">
        <f t="shared" si="20"/>
        <v/>
      </c>
    </row>
    <row r="1401" ht="18.95" customHeight="1" spans="1:4">
      <c r="A1401" s="206" t="s">
        <v>2635</v>
      </c>
      <c r="B1401" s="205"/>
      <c r="C1401" s="205"/>
      <c r="D1401" s="63" t="str">
        <f t="shared" si="20"/>
        <v/>
      </c>
    </row>
    <row r="1402" ht="18.95" customHeight="1" spans="1:4">
      <c r="A1402" s="206" t="s">
        <v>2636</v>
      </c>
      <c r="B1402" s="205"/>
      <c r="C1402" s="205">
        <v>10</v>
      </c>
      <c r="D1402" s="63" t="str">
        <f t="shared" si="20"/>
        <v/>
      </c>
    </row>
    <row r="1403" ht="18.95" customHeight="1" spans="1:4">
      <c r="A1403" s="206" t="s">
        <v>2637</v>
      </c>
      <c r="B1403" s="205"/>
      <c r="C1403" s="205"/>
      <c r="D1403" s="63" t="str">
        <f t="shared" si="20"/>
        <v/>
      </c>
    </row>
    <row r="1404" ht="18.95" customHeight="1" spans="1:4">
      <c r="A1404" s="206" t="s">
        <v>1450</v>
      </c>
      <c r="B1404" s="205"/>
      <c r="C1404" s="205"/>
      <c r="D1404" s="63" t="str">
        <f t="shared" si="20"/>
        <v/>
      </c>
    </row>
    <row r="1405" ht="18.95" customHeight="1" spans="1:4">
      <c r="A1405" s="206" t="s">
        <v>2638</v>
      </c>
      <c r="B1405" s="205"/>
      <c r="C1405" s="205"/>
      <c r="D1405" s="63" t="str">
        <f t="shared" si="20"/>
        <v/>
      </c>
    </row>
    <row r="1406" ht="18.95" customHeight="1" spans="1:4">
      <c r="A1406" s="206" t="s">
        <v>2639</v>
      </c>
      <c r="B1406" s="205">
        <f>SUM(B1407:B1411)</f>
        <v>0</v>
      </c>
      <c r="C1406" s="205">
        <f>SUM(C1407:C1411)</f>
        <v>2100</v>
      </c>
      <c r="D1406" s="63" t="str">
        <f t="shared" si="20"/>
        <v/>
      </c>
    </row>
    <row r="1407" ht="18.95" customHeight="1" spans="1:4">
      <c r="A1407" s="206" t="s">
        <v>1412</v>
      </c>
      <c r="B1407" s="205"/>
      <c r="C1407" s="205"/>
      <c r="D1407" s="63" t="str">
        <f t="shared" si="20"/>
        <v/>
      </c>
    </row>
    <row r="1408" ht="18.95" customHeight="1" spans="1:4">
      <c r="A1408" s="206" t="s">
        <v>1413</v>
      </c>
      <c r="B1408" s="205"/>
      <c r="C1408" s="205"/>
      <c r="D1408" s="63" t="str">
        <f t="shared" si="20"/>
        <v/>
      </c>
    </row>
    <row r="1409" ht="18.95" customHeight="1" spans="1:4">
      <c r="A1409" s="206" t="s">
        <v>1414</v>
      </c>
      <c r="B1409" s="205"/>
      <c r="C1409" s="205"/>
      <c r="D1409" s="63" t="str">
        <f t="shared" si="20"/>
        <v/>
      </c>
    </row>
    <row r="1410" ht="18.95" customHeight="1" spans="1:4">
      <c r="A1410" s="206" t="s">
        <v>2640</v>
      </c>
      <c r="B1410" s="205"/>
      <c r="C1410" s="205">
        <v>2100</v>
      </c>
      <c r="D1410" s="63" t="str">
        <f t="shared" si="20"/>
        <v/>
      </c>
    </row>
    <row r="1411" ht="18.95" customHeight="1" spans="1:4">
      <c r="A1411" s="206" t="s">
        <v>2641</v>
      </c>
      <c r="B1411" s="205"/>
      <c r="C1411" s="205"/>
      <c r="D1411" s="63" t="str">
        <f t="shared" si="20"/>
        <v/>
      </c>
    </row>
    <row r="1412" ht="18.95" customHeight="1" spans="1:4">
      <c r="A1412" s="206" t="s">
        <v>2642</v>
      </c>
      <c r="B1412" s="205">
        <f>SUM(B1413:B1417)</f>
        <v>0</v>
      </c>
      <c r="C1412" s="205">
        <f>SUM(C1413:C1417)</f>
        <v>0</v>
      </c>
      <c r="D1412" s="63" t="str">
        <f t="shared" si="20"/>
        <v/>
      </c>
    </row>
    <row r="1413" ht="18.95" customHeight="1" spans="1:4">
      <c r="A1413" s="206" t="s">
        <v>1412</v>
      </c>
      <c r="B1413" s="205"/>
      <c r="C1413" s="205"/>
      <c r="D1413" s="63" t="str">
        <f t="shared" si="20"/>
        <v/>
      </c>
    </row>
    <row r="1414" ht="18.95" customHeight="1" spans="1:4">
      <c r="A1414" s="206" t="s">
        <v>1413</v>
      </c>
      <c r="B1414" s="205"/>
      <c r="C1414" s="205"/>
      <c r="D1414" s="63" t="str">
        <f t="shared" si="20"/>
        <v/>
      </c>
    </row>
    <row r="1415" ht="18.95" customHeight="1" spans="1:4">
      <c r="A1415" s="206" t="s">
        <v>1414</v>
      </c>
      <c r="B1415" s="205"/>
      <c r="C1415" s="205"/>
      <c r="D1415" s="63" t="str">
        <f t="shared" si="20"/>
        <v/>
      </c>
    </row>
    <row r="1416" ht="18.95" customHeight="1" spans="1:4">
      <c r="A1416" s="206" t="s">
        <v>2643</v>
      </c>
      <c r="B1416" s="205"/>
      <c r="C1416" s="205"/>
      <c r="D1416" s="63" t="str">
        <f t="shared" si="20"/>
        <v/>
      </c>
    </row>
    <row r="1417" ht="18.95" customHeight="1" spans="1:4">
      <c r="A1417" s="206" t="s">
        <v>2644</v>
      </c>
      <c r="B1417" s="205"/>
      <c r="C1417" s="205"/>
      <c r="D1417" s="63" t="str">
        <f t="shared" si="20"/>
        <v/>
      </c>
    </row>
    <row r="1418" ht="18.95" customHeight="1" spans="1:4">
      <c r="A1418" s="206" t="s">
        <v>2645</v>
      </c>
      <c r="B1418" s="205">
        <f>SUM(B1419:B1425)</f>
        <v>0</v>
      </c>
      <c r="C1418" s="205">
        <f>SUM(C1419:C1425)</f>
        <v>40</v>
      </c>
      <c r="D1418" s="63" t="str">
        <f t="shared" si="20"/>
        <v/>
      </c>
    </row>
    <row r="1419" ht="18.95" customHeight="1" spans="1:4">
      <c r="A1419" s="206" t="s">
        <v>1412</v>
      </c>
      <c r="B1419" s="205"/>
      <c r="C1419" s="205"/>
      <c r="D1419" s="63" t="str">
        <f t="shared" si="20"/>
        <v/>
      </c>
    </row>
    <row r="1420" ht="18.95" customHeight="1" spans="1:4">
      <c r="A1420" s="206" t="s">
        <v>1413</v>
      </c>
      <c r="B1420" s="205"/>
      <c r="C1420" s="205"/>
      <c r="D1420" s="63" t="str">
        <f t="shared" si="20"/>
        <v/>
      </c>
    </row>
    <row r="1421" ht="18.95" customHeight="1" spans="1:4">
      <c r="A1421" s="206" t="s">
        <v>1414</v>
      </c>
      <c r="B1421" s="205"/>
      <c r="C1421" s="205"/>
      <c r="D1421" s="63" t="str">
        <f t="shared" si="20"/>
        <v/>
      </c>
    </row>
    <row r="1422" ht="18.95" customHeight="1" spans="1:4">
      <c r="A1422" s="206" t="s">
        <v>2646</v>
      </c>
      <c r="B1422" s="205"/>
      <c r="C1422" s="205">
        <v>40</v>
      </c>
      <c r="D1422" s="63" t="str">
        <f t="shared" si="20"/>
        <v/>
      </c>
    </row>
    <row r="1423" ht="18.95" customHeight="1" spans="1:4">
      <c r="A1423" s="206" t="s">
        <v>2647</v>
      </c>
      <c r="B1423" s="205"/>
      <c r="C1423" s="205"/>
      <c r="D1423" s="63" t="str">
        <f t="shared" si="20"/>
        <v/>
      </c>
    </row>
    <row r="1424" ht="18.95" customHeight="1" spans="1:4">
      <c r="A1424" s="206" t="s">
        <v>1450</v>
      </c>
      <c r="B1424" s="205"/>
      <c r="C1424" s="205"/>
      <c r="D1424" s="63" t="str">
        <f t="shared" si="20"/>
        <v/>
      </c>
    </row>
    <row r="1425" ht="18.95" customHeight="1" spans="1:4">
      <c r="A1425" s="206" t="s">
        <v>2648</v>
      </c>
      <c r="B1425" s="205"/>
      <c r="C1425" s="205"/>
      <c r="D1425" s="63" t="str">
        <f t="shared" si="20"/>
        <v/>
      </c>
    </row>
    <row r="1426" ht="18.95" customHeight="1" spans="1:4">
      <c r="A1426" s="206" t="s">
        <v>2075</v>
      </c>
      <c r="B1426" s="205">
        <f>SUM(B1427:B1438)</f>
        <v>0</v>
      </c>
      <c r="C1426" s="205">
        <f>SUM(C1427:C1438)</f>
        <v>525</v>
      </c>
      <c r="D1426" s="63" t="str">
        <f t="shared" si="20"/>
        <v/>
      </c>
    </row>
    <row r="1427" ht="18.95" customHeight="1" spans="1:4">
      <c r="A1427" s="206" t="s">
        <v>1412</v>
      </c>
      <c r="B1427" s="205"/>
      <c r="C1427" s="205">
        <v>351</v>
      </c>
      <c r="D1427" s="63" t="str">
        <f t="shared" si="20"/>
        <v/>
      </c>
    </row>
    <row r="1428" ht="18.95" customHeight="1" spans="1:4">
      <c r="A1428" s="206" t="s">
        <v>1413</v>
      </c>
      <c r="B1428" s="205"/>
      <c r="C1428" s="205">
        <v>30</v>
      </c>
      <c r="D1428" s="63" t="str">
        <f t="shared" si="20"/>
        <v/>
      </c>
    </row>
    <row r="1429" ht="18.95" customHeight="1" spans="1:4">
      <c r="A1429" s="206" t="s">
        <v>1414</v>
      </c>
      <c r="B1429" s="205"/>
      <c r="C1429" s="205">
        <v>0</v>
      </c>
      <c r="D1429" s="63" t="str">
        <f t="shared" si="20"/>
        <v/>
      </c>
    </row>
    <row r="1430" ht="18.95" customHeight="1" spans="1:4">
      <c r="A1430" s="206" t="s">
        <v>2077</v>
      </c>
      <c r="B1430" s="205"/>
      <c r="C1430" s="205">
        <v>20</v>
      </c>
      <c r="D1430" s="63" t="str">
        <f t="shared" ref="D1430:D1468" si="21">IF(OR(VALUE(C1430)=0,ISERROR(C1430/B1430-1)),"",ROUND(C1430/B1430-1,3))</f>
        <v/>
      </c>
    </row>
    <row r="1431" ht="18.95" customHeight="1" spans="1:4">
      <c r="A1431" s="206" t="s">
        <v>2079</v>
      </c>
      <c r="B1431" s="205"/>
      <c r="C1431" s="205">
        <v>15</v>
      </c>
      <c r="D1431" s="63" t="str">
        <f t="shared" si="21"/>
        <v/>
      </c>
    </row>
    <row r="1432" ht="18.95" customHeight="1" spans="1:4">
      <c r="A1432" s="206" t="s">
        <v>2081</v>
      </c>
      <c r="B1432" s="205"/>
      <c r="C1432" s="205">
        <v>35</v>
      </c>
      <c r="D1432" s="63" t="str">
        <f t="shared" si="21"/>
        <v/>
      </c>
    </row>
    <row r="1433" ht="18.95" customHeight="1" spans="1:4">
      <c r="A1433" s="206" t="s">
        <v>2083</v>
      </c>
      <c r="B1433" s="205"/>
      <c r="C1433" s="205">
        <v>58</v>
      </c>
      <c r="D1433" s="63" t="str">
        <f t="shared" si="21"/>
        <v/>
      </c>
    </row>
    <row r="1434" ht="18.95" customHeight="1" spans="1:4">
      <c r="A1434" s="206" t="s">
        <v>2085</v>
      </c>
      <c r="B1434" s="205"/>
      <c r="C1434" s="205">
        <v>0</v>
      </c>
      <c r="D1434" s="63" t="str">
        <f t="shared" si="21"/>
        <v/>
      </c>
    </row>
    <row r="1435" ht="18.95" customHeight="1" spans="1:4">
      <c r="A1435" s="206" t="s">
        <v>2087</v>
      </c>
      <c r="B1435" s="205"/>
      <c r="C1435" s="205">
        <v>16</v>
      </c>
      <c r="D1435" s="63" t="str">
        <f t="shared" si="21"/>
        <v/>
      </c>
    </row>
    <row r="1436" ht="18.95" customHeight="1" spans="1:4">
      <c r="A1436" s="206" t="s">
        <v>2089</v>
      </c>
      <c r="B1436" s="205"/>
      <c r="C1436" s="205"/>
      <c r="D1436" s="63" t="str">
        <f t="shared" si="21"/>
        <v/>
      </c>
    </row>
    <row r="1437" ht="18.95" customHeight="1" spans="1:4">
      <c r="A1437" s="206" t="s">
        <v>2091</v>
      </c>
      <c r="B1437" s="205"/>
      <c r="C1437" s="205"/>
      <c r="D1437" s="63" t="str">
        <f t="shared" si="21"/>
        <v/>
      </c>
    </row>
    <row r="1438" ht="18.95" customHeight="1" spans="1:4">
      <c r="A1438" s="206" t="s">
        <v>2093</v>
      </c>
      <c r="B1438" s="205"/>
      <c r="C1438" s="205"/>
      <c r="D1438" s="63" t="str">
        <f t="shared" si="21"/>
        <v/>
      </c>
    </row>
    <row r="1439" ht="18.95" customHeight="1" spans="1:4">
      <c r="A1439" s="206" t="s">
        <v>2649</v>
      </c>
      <c r="B1439" s="205">
        <f>SUM(B1440:B1442)</f>
        <v>0</v>
      </c>
      <c r="C1439" s="205">
        <f>SUM(C1440:C1442)</f>
        <v>60</v>
      </c>
      <c r="D1439" s="63" t="str">
        <f t="shared" si="21"/>
        <v/>
      </c>
    </row>
    <row r="1440" ht="18.95" customHeight="1" spans="1:4">
      <c r="A1440" s="206" t="s">
        <v>2013</v>
      </c>
      <c r="B1440" s="205"/>
      <c r="C1440" s="205">
        <v>60</v>
      </c>
      <c r="D1440" s="63" t="str">
        <f t="shared" si="21"/>
        <v/>
      </c>
    </row>
    <row r="1441" ht="18.95" customHeight="1" spans="1:4">
      <c r="A1441" s="206" t="s">
        <v>2650</v>
      </c>
      <c r="B1441" s="205"/>
      <c r="C1441" s="205"/>
      <c r="D1441" s="63" t="str">
        <f t="shared" si="21"/>
        <v/>
      </c>
    </row>
    <row r="1442" ht="18.95" customHeight="1" spans="1:4">
      <c r="A1442" s="206" t="s">
        <v>2651</v>
      </c>
      <c r="B1442" s="205"/>
      <c r="C1442" s="205"/>
      <c r="D1442" s="63" t="str">
        <f t="shared" si="21"/>
        <v/>
      </c>
    </row>
    <row r="1443" ht="18.95" customHeight="1" spans="1:4">
      <c r="A1443" s="206" t="s">
        <v>2652</v>
      </c>
      <c r="B1443" s="205">
        <f>SUM(B1444:B1448)</f>
        <v>0</v>
      </c>
      <c r="C1443" s="205">
        <f>SUM(C1444:C1448)</f>
        <v>450</v>
      </c>
      <c r="D1443" s="63" t="str">
        <f t="shared" si="21"/>
        <v/>
      </c>
    </row>
    <row r="1444" ht="18.95" customHeight="1" spans="1:4">
      <c r="A1444" s="206" t="s">
        <v>2653</v>
      </c>
      <c r="B1444" s="205"/>
      <c r="C1444" s="205"/>
      <c r="D1444" s="63" t="str">
        <f t="shared" si="21"/>
        <v/>
      </c>
    </row>
    <row r="1445" ht="18.95" customHeight="1" spans="1:4">
      <c r="A1445" s="206" t="s">
        <v>2654</v>
      </c>
      <c r="B1445" s="205"/>
      <c r="C1445" s="205">
        <v>400</v>
      </c>
      <c r="D1445" s="63" t="str">
        <f t="shared" si="21"/>
        <v/>
      </c>
    </row>
    <row r="1446" ht="18.95" customHeight="1" spans="1:4">
      <c r="A1446" s="206" t="s">
        <v>2655</v>
      </c>
      <c r="B1446" s="205"/>
      <c r="C1446" s="205">
        <v>50</v>
      </c>
      <c r="D1446" s="63" t="str">
        <f t="shared" si="21"/>
        <v/>
      </c>
    </row>
    <row r="1447" ht="18.95" customHeight="1" spans="1:4">
      <c r="A1447" s="206" t="s">
        <v>2656</v>
      </c>
      <c r="B1447" s="205"/>
      <c r="C1447" s="205"/>
      <c r="D1447" s="63" t="str">
        <f t="shared" si="21"/>
        <v/>
      </c>
    </row>
    <row r="1448" ht="18.95" customHeight="1" spans="1:4">
      <c r="A1448" s="206" t="s">
        <v>2657</v>
      </c>
      <c r="B1448" s="205"/>
      <c r="C1448" s="205"/>
      <c r="D1448" s="63" t="str">
        <f t="shared" si="21"/>
        <v/>
      </c>
    </row>
    <row r="1449" ht="18.95" customHeight="1" spans="1:4">
      <c r="A1449" s="206" t="s">
        <v>2658</v>
      </c>
      <c r="B1449" s="205"/>
      <c r="C1449" s="205"/>
      <c r="D1449" s="63" t="str">
        <f t="shared" si="21"/>
        <v/>
      </c>
    </row>
    <row r="1450" s="156" customFormat="1" ht="18.95" customHeight="1" spans="1:4">
      <c r="A1450" s="202" t="s">
        <v>2659</v>
      </c>
      <c r="B1450" s="203">
        <v>0</v>
      </c>
      <c r="C1450" s="203">
        <v>3000</v>
      </c>
      <c r="D1450" s="140" t="str">
        <f t="shared" si="21"/>
        <v/>
      </c>
    </row>
    <row r="1451" ht="18.95" customHeight="1" spans="1:4">
      <c r="A1451" s="202" t="s">
        <v>2660</v>
      </c>
      <c r="B1451" s="205">
        <f>B1452</f>
        <v>0</v>
      </c>
      <c r="C1451" s="205">
        <f>C1452</f>
        <v>0</v>
      </c>
      <c r="D1451" s="63" t="str">
        <f t="shared" si="21"/>
        <v/>
      </c>
    </row>
    <row r="1452" ht="18.95" customHeight="1" spans="1:4">
      <c r="A1452" s="206" t="s">
        <v>2661</v>
      </c>
      <c r="B1452" s="205">
        <f>SUM(B1453:B1456)</f>
        <v>0</v>
      </c>
      <c r="C1452" s="205">
        <f>SUM(C1453:C1456)</f>
        <v>0</v>
      </c>
      <c r="D1452" s="63" t="str">
        <f t="shared" si="21"/>
        <v/>
      </c>
    </row>
    <row r="1453" ht="18.95" customHeight="1" spans="1:4">
      <c r="A1453" s="206" t="s">
        <v>2662</v>
      </c>
      <c r="B1453" s="205"/>
      <c r="C1453" s="205"/>
      <c r="D1453" s="63" t="str">
        <f t="shared" si="21"/>
        <v/>
      </c>
    </row>
    <row r="1454" ht="18.95" customHeight="1" spans="1:4">
      <c r="A1454" s="206" t="s">
        <v>2663</v>
      </c>
      <c r="B1454" s="205"/>
      <c r="C1454" s="205"/>
      <c r="D1454" s="63" t="str">
        <f t="shared" si="21"/>
        <v/>
      </c>
    </row>
    <row r="1455" ht="18.95" customHeight="1" spans="1:4">
      <c r="A1455" s="206" t="s">
        <v>2664</v>
      </c>
      <c r="B1455" s="205"/>
      <c r="C1455" s="205"/>
      <c r="D1455" s="63" t="str">
        <f t="shared" si="21"/>
        <v/>
      </c>
    </row>
    <row r="1456" ht="18.95" customHeight="1" spans="1:4">
      <c r="A1456" s="206" t="s">
        <v>2665</v>
      </c>
      <c r="B1456" s="205"/>
      <c r="C1456" s="205"/>
      <c r="D1456" s="63" t="str">
        <f t="shared" si="21"/>
        <v/>
      </c>
    </row>
    <row r="1457" s="156" customFormat="1" ht="18.95" customHeight="1" spans="1:4">
      <c r="A1457" s="202" t="s">
        <v>2666</v>
      </c>
      <c r="B1457" s="203">
        <f>SUM(B1458:B1458)</f>
        <v>6401</v>
      </c>
      <c r="C1457" s="203">
        <f>SUM(C1458:C1458)</f>
        <v>14047</v>
      </c>
      <c r="D1457" s="140">
        <f t="shared" si="21"/>
        <v>1.195</v>
      </c>
    </row>
    <row r="1458" ht="18.95" customHeight="1" spans="1:4">
      <c r="A1458" s="206" t="s">
        <v>2667</v>
      </c>
      <c r="B1458" s="205">
        <f>SUM(B1459:B1462)</f>
        <v>6401</v>
      </c>
      <c r="C1458" s="205">
        <f>SUM(C1459:C1462)</f>
        <v>14047</v>
      </c>
      <c r="D1458" s="63">
        <f t="shared" si="21"/>
        <v>1.195</v>
      </c>
    </row>
    <row r="1459" ht="18.95" customHeight="1" spans="1:4">
      <c r="A1459" s="206" t="s">
        <v>2668</v>
      </c>
      <c r="B1459" s="205">
        <v>6401</v>
      </c>
      <c r="C1459" s="205">
        <v>14047</v>
      </c>
      <c r="D1459" s="63">
        <f t="shared" si="21"/>
        <v>1.195</v>
      </c>
    </row>
    <row r="1460" ht="18.95" customHeight="1" spans="1:4">
      <c r="A1460" s="206" t="s">
        <v>2669</v>
      </c>
      <c r="B1460" s="205"/>
      <c r="C1460" s="205"/>
      <c r="D1460" s="63" t="str">
        <f t="shared" si="21"/>
        <v/>
      </c>
    </row>
    <row r="1461" ht="18.95" customHeight="1" spans="1:4">
      <c r="A1461" s="206" t="s">
        <v>2670</v>
      </c>
      <c r="B1461" s="205"/>
      <c r="C1461" s="205"/>
      <c r="D1461" s="63" t="str">
        <f t="shared" si="21"/>
        <v/>
      </c>
    </row>
    <row r="1462" ht="18.95" customHeight="1" spans="1:4">
      <c r="A1462" s="206" t="s">
        <v>2671</v>
      </c>
      <c r="B1462" s="205"/>
      <c r="C1462" s="205"/>
      <c r="D1462" s="63" t="str">
        <f t="shared" si="21"/>
        <v/>
      </c>
    </row>
    <row r="1463" s="156" customFormat="1" ht="18.95" customHeight="1" spans="1:4">
      <c r="A1463" s="202" t="s">
        <v>2672</v>
      </c>
      <c r="B1463" s="203">
        <f>SUM(B1464:B1464)</f>
        <v>0</v>
      </c>
      <c r="C1463" s="203">
        <f>SUM(C1464:C1464)</f>
        <v>41</v>
      </c>
      <c r="D1463" s="140" t="str">
        <f t="shared" si="21"/>
        <v/>
      </c>
    </row>
    <row r="1464" ht="18.95" customHeight="1" spans="1:4">
      <c r="A1464" s="206" t="s">
        <v>2260</v>
      </c>
      <c r="B1464" s="205"/>
      <c r="C1464" s="205">
        <v>41</v>
      </c>
      <c r="D1464" s="63" t="str">
        <f t="shared" si="21"/>
        <v/>
      </c>
    </row>
    <row r="1465" s="156" customFormat="1" ht="18.95" customHeight="1" spans="1:4">
      <c r="A1465" s="202" t="s">
        <v>2673</v>
      </c>
      <c r="B1465" s="203">
        <f>SUM(B1466:B1467)</f>
        <v>0</v>
      </c>
      <c r="C1465" s="203">
        <f>SUM(C1466:C1467)</f>
        <v>9561</v>
      </c>
      <c r="D1465" s="140" t="str">
        <f t="shared" si="21"/>
        <v/>
      </c>
    </row>
    <row r="1466" ht="18.95" customHeight="1" spans="1:4">
      <c r="A1466" s="204" t="s">
        <v>2265</v>
      </c>
      <c r="B1466" s="205">
        <v>0</v>
      </c>
      <c r="C1466" s="205">
        <f>7600+1961</f>
        <v>9561</v>
      </c>
      <c r="D1466" s="63" t="str">
        <f t="shared" si="21"/>
        <v/>
      </c>
    </row>
    <row r="1467" ht="18.95" customHeight="1" spans="1:4">
      <c r="A1467" s="204" t="s">
        <v>2266</v>
      </c>
      <c r="B1467" s="205"/>
      <c r="C1467" s="205"/>
      <c r="D1467" s="63" t="str">
        <f t="shared" si="21"/>
        <v/>
      </c>
    </row>
    <row r="1468" ht="18.95" customHeight="1" spans="1:4">
      <c r="A1468" s="207" t="s">
        <v>2267</v>
      </c>
      <c r="B1468" s="203" t="e">
        <f>SUMIFS(B$6:B$1467,#REF!,"&lt;&gt;")</f>
        <v>#REF!</v>
      </c>
      <c r="C1468" s="203" t="e">
        <f>SUMIFS(C$6:C$1467,#REF!,"&lt;&gt;")</f>
        <v>#REF!</v>
      </c>
      <c r="D1468" s="63" t="e">
        <f t="shared" si="21"/>
        <v>#REF!</v>
      </c>
    </row>
    <row r="1469" ht="18.95" customHeight="1" spans="1:4">
      <c r="A1469" s="202" t="s">
        <v>2268</v>
      </c>
      <c r="B1469" s="203">
        <f>SUM(B1470:B1472)</f>
        <v>34300</v>
      </c>
      <c r="C1469" s="203">
        <f>SUM(C1470:C1472)</f>
        <v>41290</v>
      </c>
      <c r="D1469" s="140"/>
    </row>
    <row r="1470" ht="18.95" customHeight="1" spans="1:4">
      <c r="A1470" s="206" t="s">
        <v>2269</v>
      </c>
      <c r="B1470" s="205">
        <v>34300</v>
      </c>
      <c r="C1470" s="205">
        <v>41290</v>
      </c>
      <c r="D1470" s="63"/>
    </row>
    <row r="1471" ht="18.95" customHeight="1" spans="1:4">
      <c r="A1471" s="206" t="s">
        <v>2270</v>
      </c>
      <c r="B1471" s="205"/>
      <c r="C1471" s="205"/>
      <c r="D1471" s="63"/>
    </row>
    <row r="1472" ht="18.95" customHeight="1" spans="1:4">
      <c r="A1472" s="206" t="s">
        <v>2271</v>
      </c>
      <c r="B1472" s="205"/>
      <c r="C1472" s="205"/>
      <c r="D1472" s="63"/>
    </row>
    <row r="1473" ht="18.95" customHeight="1" spans="1:4">
      <c r="A1473" s="202" t="s">
        <v>2274</v>
      </c>
      <c r="B1473" s="203">
        <f>SUM(B1474:B1476)</f>
        <v>1674773</v>
      </c>
      <c r="C1473" s="203">
        <f>SUM(C1474:C1476)</f>
        <v>1930852</v>
      </c>
      <c r="D1473" s="140"/>
    </row>
    <row r="1474" ht="18.95" customHeight="1" spans="1:4">
      <c r="A1474" s="206" t="s">
        <v>2275</v>
      </c>
      <c r="B1474" s="208">
        <v>47453</v>
      </c>
      <c r="C1474" s="208">
        <v>46784</v>
      </c>
      <c r="D1474" s="63"/>
    </row>
    <row r="1475" ht="18.95" customHeight="1" spans="1:4">
      <c r="A1475" s="206" t="s">
        <v>2276</v>
      </c>
      <c r="B1475" s="208">
        <v>822193</v>
      </c>
      <c r="C1475" s="208">
        <v>817230</v>
      </c>
      <c r="D1475" s="63"/>
    </row>
    <row r="1476" ht="18.95" customHeight="1" spans="1:4">
      <c r="A1476" s="206" t="s">
        <v>2277</v>
      </c>
      <c r="B1476" s="208">
        <v>805127</v>
      </c>
      <c r="C1476" s="208">
        <v>1066838</v>
      </c>
      <c r="D1476" s="63"/>
    </row>
    <row r="1477" ht="18.95" customHeight="1" spans="1:4">
      <c r="A1477" s="202" t="s">
        <v>2278</v>
      </c>
      <c r="B1477" s="203">
        <f>SUM(B1478:B1479)</f>
        <v>71172</v>
      </c>
      <c r="C1477" s="203">
        <f>SUM(C1478:C1479)</f>
        <v>62622</v>
      </c>
      <c r="D1477" s="140"/>
    </row>
    <row r="1478" ht="18.95" customHeight="1" spans="1:4">
      <c r="A1478" s="209" t="s">
        <v>2279</v>
      </c>
      <c r="B1478" s="208"/>
      <c r="C1478" s="205"/>
      <c r="D1478" s="63"/>
    </row>
    <row r="1479" ht="18.95" customHeight="1" spans="1:4">
      <c r="A1479" s="209" t="s">
        <v>2280</v>
      </c>
      <c r="B1479" s="208">
        <v>71172</v>
      </c>
      <c r="C1479" s="208">
        <v>62622</v>
      </c>
      <c r="D1479" s="63"/>
    </row>
    <row r="1480" ht="18.95" customHeight="1" spans="1:4">
      <c r="A1480" s="202" t="s">
        <v>2281</v>
      </c>
      <c r="B1480" s="203">
        <v>83419</v>
      </c>
      <c r="C1480" s="203">
        <v>55210</v>
      </c>
      <c r="D1480" s="140"/>
    </row>
    <row r="1481" ht="18.95" customHeight="1" spans="1:4">
      <c r="A1481" s="202" t="s">
        <v>2282</v>
      </c>
      <c r="B1481" s="203"/>
      <c r="C1481" s="203"/>
      <c r="D1481" s="140"/>
    </row>
    <row r="1482" ht="18.95" customHeight="1" spans="1:4">
      <c r="A1482" s="202" t="s">
        <v>2283</v>
      </c>
      <c r="B1482" s="203"/>
      <c r="C1482" s="203"/>
      <c r="D1482" s="140"/>
    </row>
    <row r="1483" ht="18.95" customHeight="1" spans="1:4">
      <c r="A1483" s="202" t="s">
        <v>2284</v>
      </c>
      <c r="B1483" s="203"/>
      <c r="C1483" s="203"/>
      <c r="D1483" s="140"/>
    </row>
    <row r="1484" ht="18.95" customHeight="1" spans="1:4">
      <c r="A1484" s="202" t="s">
        <v>2285</v>
      </c>
      <c r="B1484" s="203">
        <v>25697</v>
      </c>
      <c r="C1484" s="203"/>
      <c r="D1484" s="140"/>
    </row>
    <row r="1485" ht="18.95" customHeight="1" spans="1:4">
      <c r="A1485" s="207" t="s">
        <v>2286</v>
      </c>
      <c r="B1485" s="203" t="e">
        <f>B1468+B1469+B1473+B1477+B1480+B1481+B1482+B1483+B1484</f>
        <v>#REF!</v>
      </c>
      <c r="C1485" s="203" t="e">
        <f>C1468+C1469+C1473+C1477+C1480+C1481+C1482+C1483+C1484</f>
        <v>#REF!</v>
      </c>
      <c r="D1485" s="140"/>
    </row>
  </sheetData>
  <autoFilter ref="A5:D1485">
    <extLst/>
  </autoFilter>
  <mergeCells count="4">
    <mergeCell ref="A1:D1"/>
    <mergeCell ref="C4:D4"/>
    <mergeCell ref="A4:A5"/>
    <mergeCell ref="B4:B5"/>
  </mergeCells>
  <conditionalFormatting sqref="D1258">
    <cfRule type="cellIs" dxfId="1" priority="11" stopIfTrue="1" operator="lessThan">
      <formula>0</formula>
    </cfRule>
    <cfRule type="cellIs" dxfId="2" priority="12" stopIfTrue="1" operator="greaterThan">
      <formula>5</formula>
    </cfRule>
  </conditionalFormatting>
  <conditionalFormatting sqref="D1380">
    <cfRule type="cellIs" dxfId="1" priority="17" stopIfTrue="1" operator="lessThan">
      <formula>0</formula>
    </cfRule>
    <cfRule type="cellIs" dxfId="2" priority="18" stopIfTrue="1" operator="greaterThan">
      <formula>5</formula>
    </cfRule>
  </conditionalFormatting>
  <conditionalFormatting sqref="D1473">
    <cfRule type="cellIs" dxfId="1" priority="5" stopIfTrue="1" operator="lessThan">
      <formula>0</formula>
    </cfRule>
    <cfRule type="cellIs" dxfId="2" priority="6" stopIfTrue="1" operator="greaterThan">
      <formula>5</formula>
    </cfRule>
  </conditionalFormatting>
  <conditionalFormatting sqref="D1477">
    <cfRule type="cellIs" dxfId="1" priority="7" stopIfTrue="1" operator="lessThan">
      <formula>0</formula>
    </cfRule>
    <cfRule type="cellIs" dxfId="2" priority="8" stopIfTrue="1" operator="greaterThan">
      <formula>5</formula>
    </cfRule>
  </conditionalFormatting>
  <conditionalFormatting sqref="D425:D426">
    <cfRule type="cellIs" dxfId="1" priority="13" stopIfTrue="1" operator="lessThan">
      <formula>0</formula>
    </cfRule>
    <cfRule type="cellIs" dxfId="2" priority="14" stopIfTrue="1" operator="greaterThan">
      <formula>5</formula>
    </cfRule>
  </conditionalFormatting>
  <conditionalFormatting sqref="D1015:D1017">
    <cfRule type="cellIs" dxfId="1" priority="1" stopIfTrue="1" operator="lessThan">
      <formula>0</formula>
    </cfRule>
    <cfRule type="cellIs" dxfId="2" priority="2" stopIfTrue="1" operator="greaterThan">
      <formula>5</formula>
    </cfRule>
  </conditionalFormatting>
  <conditionalFormatting sqref="D1480:D1484">
    <cfRule type="cellIs" dxfId="1" priority="3" stopIfTrue="1" operator="lessThan">
      <formula>0</formula>
    </cfRule>
    <cfRule type="cellIs" dxfId="2" priority="4" stopIfTrue="1" operator="greaterThan">
      <formula>5</formula>
    </cfRule>
  </conditionalFormatting>
  <conditionalFormatting sqref="D1259:D1379 D1018:D1257 D6:D424 D427:D1014 D1381:D1468">
    <cfRule type="cellIs" dxfId="1" priority="19" stopIfTrue="1" operator="lessThan">
      <formula>0</formula>
    </cfRule>
    <cfRule type="cellIs" dxfId="2" priority="20" stopIfTrue="1" operator="greaterThan">
      <formula>5</formula>
    </cfRule>
  </conditionalFormatting>
  <conditionalFormatting sqref="D1469:D1472 D1478:D1479 D1474:D1476 D1485">
    <cfRule type="cellIs" dxfId="1" priority="9" stopIfTrue="1" operator="lessThan">
      <formula>0</formula>
    </cfRule>
    <cfRule type="cellIs" dxfId="2" priority="10"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96" orientation="portrait" useFirstPageNumber="1"/>
  <headerFooter alignWithMargins="0">
    <oddFooter>&amp;C—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49977111117893"/>
  </sheetPr>
  <dimension ref="A1:D483"/>
  <sheetViews>
    <sheetView showZeros="0" workbookViewId="0">
      <pane ySplit="5" topLeftCell="A418" activePane="bottomLeft" state="frozen"/>
      <selection/>
      <selection pane="bottomLeft" activeCell="B495" sqref="B495"/>
    </sheetView>
  </sheetViews>
  <sheetFormatPr defaultColWidth="9" defaultRowHeight="14.25" outlineLevelCol="3"/>
  <cols>
    <col min="1" max="1" width="46.875" style="49" customWidth="1"/>
    <col min="2" max="2" width="11.125" style="49" customWidth="1"/>
    <col min="3" max="3" width="10.25" style="49"/>
    <col min="4" max="4" width="11.625" style="49"/>
    <col min="5" max="16384" width="9" style="49"/>
  </cols>
  <sheetData>
    <row r="1" s="46" customFormat="1" ht="46.5" customHeight="1" spans="1:4">
      <c r="A1" s="182" t="s">
        <v>2678</v>
      </c>
      <c r="B1" s="166"/>
      <c r="C1" s="166"/>
      <c r="D1" s="166"/>
    </row>
    <row r="2" s="47" customFormat="1" ht="9" customHeight="1" spans="1:2">
      <c r="A2" s="52"/>
      <c r="B2" s="52"/>
    </row>
    <row r="3" ht="20.25" customHeight="1" spans="1:4">
      <c r="A3" s="47" t="s">
        <v>2679</v>
      </c>
      <c r="D3" s="53" t="s">
        <v>69</v>
      </c>
    </row>
    <row r="4" s="48" customFormat="1" ht="19.5" customHeight="1" spans="1:4">
      <c r="A4" s="56" t="s">
        <v>2447</v>
      </c>
      <c r="B4" s="56" t="s">
        <v>2536</v>
      </c>
      <c r="C4" s="56"/>
      <c r="D4" s="56"/>
    </row>
    <row r="5" s="48" customFormat="1" ht="19.5" customHeight="1" spans="1:4">
      <c r="A5" s="56"/>
      <c r="B5" s="56" t="s">
        <v>2680</v>
      </c>
      <c r="C5" s="56" t="s">
        <v>2681</v>
      </c>
      <c r="D5" s="56" t="s">
        <v>2682</v>
      </c>
    </row>
    <row r="6" ht="19.5" customHeight="1" spans="1:4">
      <c r="A6" s="183" t="s">
        <v>2683</v>
      </c>
      <c r="B6" s="184">
        <f>SUM(C6:D6)</f>
        <v>169800.13</v>
      </c>
      <c r="C6" s="184">
        <f>+C9+C14+C27+C30+C41+C52+C55+C58+C61+C64+C82+C92+C95+C101+C108+C111+C116+C121+C137+C158+C183+C185+C201+C217+C228+C239+C256+C278+C309+C324+C332+C336+C348+C354+C359+C362+C367+C373+C375+C377+C379+C389+C399+C401+C406+C408+C410+C414+C416+C423+C427+C431+C444+C450+C452+C459+C465+C472+C475+C477+C479+C346+C352</f>
        <v>87491.94</v>
      </c>
      <c r="D6" s="184">
        <f>+D9+D14+D27+D30+D41+D52+D55+D58+D61+D64+D82+D92+D95+D101+D108+D111+D116+D121+D137+D158+D183+D185+D201+D217+D228+D239+D256+D278+D309+D324+D332+D336+D348+D354+D359+D362+D367+D373+D375+D377+D379+D389+D399+D401+D406+D408+D410+D414+D416+D423+D427+D431+D444+D450+D452+D459+D465+D472+D475+D477+D479+D346+D352</f>
        <v>82308.19</v>
      </c>
    </row>
    <row r="7" ht="19.5" customHeight="1" spans="1:4">
      <c r="A7" s="185" t="s">
        <v>2684</v>
      </c>
      <c r="B7" s="184">
        <f>SUM(C7:D7)</f>
        <v>160294.05</v>
      </c>
      <c r="C7" s="184">
        <f>+C6-C8</f>
        <v>80438.11</v>
      </c>
      <c r="D7" s="184">
        <f>+D6-D8</f>
        <v>79855.94</v>
      </c>
    </row>
    <row r="8" ht="19.5" customHeight="1" spans="1:4">
      <c r="A8" s="185" t="s">
        <v>2685</v>
      </c>
      <c r="B8" s="184">
        <f>SUM(C8:D8)</f>
        <v>9506.08</v>
      </c>
      <c r="C8" s="184">
        <f>SUM(C11,C201,C299:C304)</f>
        <v>7053.83</v>
      </c>
      <c r="D8" s="184">
        <f>SUM(D11,D201,D299:D304)</f>
        <v>2452.25</v>
      </c>
    </row>
    <row r="9" ht="19.5" customHeight="1" spans="1:4">
      <c r="A9" s="186" t="s">
        <v>2686</v>
      </c>
      <c r="B9" s="187">
        <f>SUM(B10:B13)</f>
        <v>20406.09</v>
      </c>
      <c r="C9" s="187">
        <f>SUM(C10:C13)</f>
        <v>20406.09</v>
      </c>
      <c r="D9" s="187">
        <f>SUM(D10:D13)</f>
        <v>0</v>
      </c>
    </row>
    <row r="10" ht="19.5" customHeight="1" spans="1:4">
      <c r="A10" s="188" t="s">
        <v>2687</v>
      </c>
      <c r="B10" s="187">
        <f>SUM(C10:D10)</f>
        <v>14044.26</v>
      </c>
      <c r="C10" s="187">
        <v>14044.26</v>
      </c>
      <c r="D10" s="187"/>
    </row>
    <row r="11" ht="19.5" customHeight="1" spans="1:4">
      <c r="A11" s="188" t="s">
        <v>2688</v>
      </c>
      <c r="B11" s="187">
        <f>SUM(C11:D11)</f>
        <v>6290.83</v>
      </c>
      <c r="C11" s="187">
        <v>6290.83</v>
      </c>
      <c r="D11" s="187"/>
    </row>
    <row r="12" ht="19.5" customHeight="1" spans="1:4">
      <c r="A12" s="188" t="s">
        <v>2689</v>
      </c>
      <c r="B12" s="187">
        <f>SUM(C12:D12)</f>
        <v>44</v>
      </c>
      <c r="C12" s="187">
        <v>44</v>
      </c>
      <c r="D12" s="187"/>
    </row>
    <row r="13" ht="19.5" customHeight="1" spans="1:4">
      <c r="A13" s="188" t="s">
        <v>2690</v>
      </c>
      <c r="B13" s="187">
        <f>SUM(C13:D13)</f>
        <v>27</v>
      </c>
      <c r="C13" s="187">
        <v>27</v>
      </c>
      <c r="D13" s="187"/>
    </row>
    <row r="14" ht="19.5" customHeight="1" spans="1:4">
      <c r="A14" s="189" t="s">
        <v>2691</v>
      </c>
      <c r="B14" s="187">
        <f>SUM(B15:B26)</f>
        <v>5266.44</v>
      </c>
      <c r="C14" s="187">
        <f>SUM(C15:C26)</f>
        <v>2674</v>
      </c>
      <c r="D14" s="187">
        <f>SUM(D15:D26)</f>
        <v>2592.44</v>
      </c>
    </row>
    <row r="15" ht="19.5" customHeight="1" spans="1:4">
      <c r="A15" s="188" t="s">
        <v>2692</v>
      </c>
      <c r="B15" s="187">
        <f>SUM(C15:D15)</f>
        <v>997</v>
      </c>
      <c r="C15" s="187"/>
      <c r="D15" s="187">
        <v>997</v>
      </c>
    </row>
    <row r="16" ht="19.5" customHeight="1" spans="1:4">
      <c r="A16" s="188" t="s">
        <v>2693</v>
      </c>
      <c r="B16" s="187">
        <f>SUM(C16:D16)</f>
        <v>200</v>
      </c>
      <c r="C16" s="187">
        <v>200</v>
      </c>
      <c r="D16" s="187"/>
    </row>
    <row r="17" ht="19.5" customHeight="1" spans="1:4">
      <c r="A17" s="188" t="s">
        <v>2694</v>
      </c>
      <c r="B17" s="187">
        <f t="shared" ref="B17:B26" si="0">SUM(C17:D17)</f>
        <v>100</v>
      </c>
      <c r="C17" s="187">
        <v>100</v>
      </c>
      <c r="D17" s="187"/>
    </row>
    <row r="18" ht="19.5" customHeight="1" spans="1:4">
      <c r="A18" s="188" t="s">
        <v>2695</v>
      </c>
      <c r="B18" s="187">
        <f t="shared" si="0"/>
        <v>240</v>
      </c>
      <c r="C18" s="187">
        <v>240</v>
      </c>
      <c r="D18" s="187"/>
    </row>
    <row r="19" ht="19.5" customHeight="1" spans="1:4">
      <c r="A19" s="188" t="s">
        <v>2696</v>
      </c>
      <c r="B19" s="187">
        <f t="shared" si="0"/>
        <v>700</v>
      </c>
      <c r="C19" s="187"/>
      <c r="D19" s="187">
        <v>700</v>
      </c>
    </row>
    <row r="20" ht="19.5" customHeight="1" spans="1:4">
      <c r="A20" s="188" t="s">
        <v>2697</v>
      </c>
      <c r="B20" s="187">
        <f t="shared" si="0"/>
        <v>210</v>
      </c>
      <c r="C20" s="187">
        <v>10</v>
      </c>
      <c r="D20" s="187">
        <v>200</v>
      </c>
    </row>
    <row r="21" ht="19.5" customHeight="1" spans="1:4">
      <c r="A21" s="188" t="s">
        <v>2698</v>
      </c>
      <c r="B21" s="187">
        <f t="shared" si="0"/>
        <v>30</v>
      </c>
      <c r="C21" s="187">
        <v>30</v>
      </c>
      <c r="D21" s="187"/>
    </row>
    <row r="22" ht="19.5" customHeight="1" spans="1:4">
      <c r="A22" s="188" t="s">
        <v>2699</v>
      </c>
      <c r="B22" s="187">
        <f t="shared" si="0"/>
        <v>30</v>
      </c>
      <c r="C22" s="187">
        <v>30</v>
      </c>
      <c r="D22" s="187"/>
    </row>
    <row r="23" ht="19.5" customHeight="1" spans="1:4">
      <c r="A23" s="188" t="s">
        <v>2700</v>
      </c>
      <c r="B23" s="187">
        <f t="shared" si="0"/>
        <v>470</v>
      </c>
      <c r="C23" s="187">
        <v>30</v>
      </c>
      <c r="D23" s="187">
        <v>440</v>
      </c>
    </row>
    <row r="24" ht="19.5" customHeight="1" spans="1:4">
      <c r="A24" s="188" t="s">
        <v>2701</v>
      </c>
      <c r="B24" s="187">
        <f t="shared" si="0"/>
        <v>34</v>
      </c>
      <c r="C24" s="187">
        <v>34</v>
      </c>
      <c r="D24" s="187"/>
    </row>
    <row r="25" ht="19.5" customHeight="1" spans="1:4">
      <c r="A25" s="188" t="s">
        <v>2702</v>
      </c>
      <c r="B25" s="187">
        <f t="shared" si="0"/>
        <v>255.44</v>
      </c>
      <c r="C25" s="187"/>
      <c r="D25" s="187">
        <v>255.44</v>
      </c>
    </row>
    <row r="26" ht="19.5" customHeight="1" spans="1:4">
      <c r="A26" s="188" t="s">
        <v>2703</v>
      </c>
      <c r="B26" s="187">
        <f t="shared" si="0"/>
        <v>2000</v>
      </c>
      <c r="C26" s="187">
        <v>2000</v>
      </c>
      <c r="D26" s="187"/>
    </row>
    <row r="27" ht="19.5" customHeight="1" spans="1:4">
      <c r="A27" s="189" t="s">
        <v>2704</v>
      </c>
      <c r="B27" s="187">
        <f>SUM(B28:B29)</f>
        <v>310</v>
      </c>
      <c r="C27" s="187">
        <f>SUM(C28:C29)</f>
        <v>310</v>
      </c>
      <c r="D27" s="187">
        <f>SUM(D28:D29)</f>
        <v>0</v>
      </c>
    </row>
    <row r="28" ht="19.5" customHeight="1" spans="1:4">
      <c r="A28" s="188" t="s">
        <v>2705</v>
      </c>
      <c r="B28" s="187">
        <f>SUM(C28:D28)</f>
        <v>160</v>
      </c>
      <c r="C28" s="187">
        <v>160</v>
      </c>
      <c r="D28" s="187"/>
    </row>
    <row r="29" ht="19.5" customHeight="1" spans="1:4">
      <c r="A29" s="188" t="s">
        <v>2706</v>
      </c>
      <c r="B29" s="187">
        <f>SUM(C29:D29)</f>
        <v>150</v>
      </c>
      <c r="C29" s="187">
        <v>150</v>
      </c>
      <c r="D29" s="187"/>
    </row>
    <row r="30" ht="19.5" customHeight="1" spans="1:4">
      <c r="A30" s="189" t="s">
        <v>2707</v>
      </c>
      <c r="B30" s="187">
        <f>SUM(B31:B40)</f>
        <v>1486.64</v>
      </c>
      <c r="C30" s="187">
        <f>SUM(C31:C40)</f>
        <v>1395.5</v>
      </c>
      <c r="D30" s="187">
        <f>SUM(D31:D40)</f>
        <v>91.14</v>
      </c>
    </row>
    <row r="31" ht="19.5" customHeight="1" spans="1:4">
      <c r="A31" s="188" t="s">
        <v>2708</v>
      </c>
      <c r="B31" s="187">
        <f>SUM(C31:D31)</f>
        <v>325.5</v>
      </c>
      <c r="C31" s="187">
        <v>325.5</v>
      </c>
      <c r="D31" s="187"/>
    </row>
    <row r="32" ht="19.5" customHeight="1" spans="1:4">
      <c r="A32" s="188" t="s">
        <v>2709</v>
      </c>
      <c r="B32" s="187">
        <f t="shared" ref="B32:B40" si="1">SUM(C32:D32)</f>
        <v>400</v>
      </c>
      <c r="C32" s="187">
        <v>400</v>
      </c>
      <c r="D32" s="187"/>
    </row>
    <row r="33" ht="19.5" customHeight="1" spans="1:4">
      <c r="A33" s="188" t="s">
        <v>2710</v>
      </c>
      <c r="B33" s="187">
        <f t="shared" si="1"/>
        <v>100</v>
      </c>
      <c r="C33" s="187">
        <v>100</v>
      </c>
      <c r="D33" s="187"/>
    </row>
    <row r="34" ht="19.5" customHeight="1" spans="1:4">
      <c r="A34" s="188" t="s">
        <v>2711</v>
      </c>
      <c r="B34" s="187">
        <f t="shared" si="1"/>
        <v>10</v>
      </c>
      <c r="C34" s="187">
        <v>10</v>
      </c>
      <c r="D34" s="187"/>
    </row>
    <row r="35" ht="19.5" customHeight="1" spans="1:4">
      <c r="A35" s="188" t="s">
        <v>2712</v>
      </c>
      <c r="B35" s="187">
        <f t="shared" si="1"/>
        <v>10</v>
      </c>
      <c r="C35" s="187">
        <v>10</v>
      </c>
      <c r="D35" s="187"/>
    </row>
    <row r="36" ht="19.5" customHeight="1" spans="1:4">
      <c r="A36" s="188" t="s">
        <v>2713</v>
      </c>
      <c r="B36" s="187">
        <f t="shared" si="1"/>
        <v>10</v>
      </c>
      <c r="C36" s="187">
        <v>10</v>
      </c>
      <c r="D36" s="187"/>
    </row>
    <row r="37" ht="19.5" customHeight="1" spans="1:4">
      <c r="A37" s="188" t="s">
        <v>2714</v>
      </c>
      <c r="B37" s="187">
        <f t="shared" si="1"/>
        <v>510</v>
      </c>
      <c r="C37" s="187">
        <v>510</v>
      </c>
      <c r="D37" s="187"/>
    </row>
    <row r="38" ht="19.5" customHeight="1" spans="1:4">
      <c r="A38" s="188" t="s">
        <v>2715</v>
      </c>
      <c r="B38" s="187">
        <f t="shared" si="1"/>
        <v>20</v>
      </c>
      <c r="C38" s="187">
        <v>20</v>
      </c>
      <c r="D38" s="187"/>
    </row>
    <row r="39" ht="19.5" customHeight="1" spans="1:4">
      <c r="A39" s="188" t="s">
        <v>2716</v>
      </c>
      <c r="B39" s="187">
        <f t="shared" si="1"/>
        <v>10</v>
      </c>
      <c r="C39" s="187">
        <v>10</v>
      </c>
      <c r="D39" s="187"/>
    </row>
    <row r="40" ht="19.5" customHeight="1" spans="1:4">
      <c r="A40" s="188" t="s">
        <v>2717</v>
      </c>
      <c r="B40" s="187">
        <f t="shared" si="1"/>
        <v>91.14</v>
      </c>
      <c r="C40" s="187"/>
      <c r="D40" s="187">
        <v>91.14</v>
      </c>
    </row>
    <row r="41" ht="19.5" customHeight="1" spans="1:4">
      <c r="A41" s="189" t="s">
        <v>2718</v>
      </c>
      <c r="B41" s="187">
        <f>SUM(B42:B51)</f>
        <v>3017</v>
      </c>
      <c r="C41" s="187">
        <f>SUM(C42:C51)</f>
        <v>2945</v>
      </c>
      <c r="D41" s="187">
        <f>SUM(D42:D51)</f>
        <v>72</v>
      </c>
    </row>
    <row r="42" ht="19.5" customHeight="1" spans="1:4">
      <c r="A42" s="188" t="s">
        <v>2719</v>
      </c>
      <c r="B42" s="187">
        <f t="shared" ref="B42:B51" si="2">SUM(C42:D42)</f>
        <v>72</v>
      </c>
      <c r="C42" s="187"/>
      <c r="D42" s="187">
        <v>72</v>
      </c>
    </row>
    <row r="43" ht="19.5" customHeight="1" spans="1:4">
      <c r="A43" s="188" t="s">
        <v>2720</v>
      </c>
      <c r="B43" s="187">
        <f t="shared" si="2"/>
        <v>40</v>
      </c>
      <c r="C43" s="187">
        <v>40</v>
      </c>
      <c r="D43" s="187"/>
    </row>
    <row r="44" ht="19.5" customHeight="1" spans="1:4">
      <c r="A44" s="188" t="s">
        <v>2721</v>
      </c>
      <c r="B44" s="187">
        <f t="shared" si="2"/>
        <v>80</v>
      </c>
      <c r="C44" s="187">
        <v>80</v>
      </c>
      <c r="D44" s="187"/>
    </row>
    <row r="45" ht="19.5" customHeight="1" spans="1:4">
      <c r="A45" s="188" t="s">
        <v>2722</v>
      </c>
      <c r="B45" s="187">
        <f t="shared" si="2"/>
        <v>100</v>
      </c>
      <c r="C45" s="187">
        <v>100</v>
      </c>
      <c r="D45" s="187"/>
    </row>
    <row r="46" ht="19.5" customHeight="1" spans="1:4">
      <c r="A46" s="188" t="s">
        <v>2723</v>
      </c>
      <c r="B46" s="187">
        <f t="shared" si="2"/>
        <v>300</v>
      </c>
      <c r="C46" s="187">
        <v>300</v>
      </c>
      <c r="D46" s="187"/>
    </row>
    <row r="47" ht="19.5" customHeight="1" spans="1:4">
      <c r="A47" s="188" t="s">
        <v>2724</v>
      </c>
      <c r="B47" s="187">
        <f t="shared" si="2"/>
        <v>150</v>
      </c>
      <c r="C47" s="187">
        <v>150</v>
      </c>
      <c r="D47" s="187"/>
    </row>
    <row r="48" ht="19.5" customHeight="1" spans="1:4">
      <c r="A48" s="188" t="s">
        <v>2725</v>
      </c>
      <c r="B48" s="187">
        <f t="shared" si="2"/>
        <v>35</v>
      </c>
      <c r="C48" s="187">
        <v>35</v>
      </c>
      <c r="D48" s="187"/>
    </row>
    <row r="49" ht="19.5" customHeight="1" spans="1:4">
      <c r="A49" s="188" t="s">
        <v>2726</v>
      </c>
      <c r="B49" s="187">
        <f t="shared" si="2"/>
        <v>40</v>
      </c>
      <c r="C49" s="187">
        <v>40</v>
      </c>
      <c r="D49" s="187"/>
    </row>
    <row r="50" ht="19.5" customHeight="1" spans="1:4">
      <c r="A50" s="188" t="s">
        <v>2727</v>
      </c>
      <c r="B50" s="187">
        <f t="shared" si="2"/>
        <v>200</v>
      </c>
      <c r="C50" s="187">
        <v>200</v>
      </c>
      <c r="D50" s="187"/>
    </row>
    <row r="51" ht="19.5" customHeight="1" spans="1:4">
      <c r="A51" s="188" t="s">
        <v>2728</v>
      </c>
      <c r="B51" s="187">
        <f t="shared" si="2"/>
        <v>2000</v>
      </c>
      <c r="C51" s="187">
        <v>2000</v>
      </c>
      <c r="D51" s="187"/>
    </row>
    <row r="52" ht="19.5" customHeight="1" spans="1:4">
      <c r="A52" s="189" t="s">
        <v>2729</v>
      </c>
      <c r="B52" s="187">
        <f>SUM(B53:B54)</f>
        <v>24300</v>
      </c>
      <c r="C52" s="187">
        <f>SUM(C53:C54)</f>
        <v>2000</v>
      </c>
      <c r="D52" s="187">
        <f>SUM(D53:D54)</f>
        <v>22300</v>
      </c>
    </row>
    <row r="53" ht="19.5" customHeight="1" spans="1:4">
      <c r="A53" s="188" t="s">
        <v>2730</v>
      </c>
      <c r="B53" s="187">
        <f>SUM(C53:D53)</f>
        <v>14300</v>
      </c>
      <c r="C53" s="187">
        <v>2000</v>
      </c>
      <c r="D53" s="187">
        <v>12300</v>
      </c>
    </row>
    <row r="54" ht="19.5" customHeight="1" spans="1:4">
      <c r="A54" s="190" t="s">
        <v>2731</v>
      </c>
      <c r="B54" s="187">
        <f>SUM(C54:D54)</f>
        <v>10000</v>
      </c>
      <c r="C54" s="187"/>
      <c r="D54" s="187">
        <v>10000</v>
      </c>
    </row>
    <row r="55" ht="19.5" customHeight="1" spans="1:4">
      <c r="A55" s="189" t="s">
        <v>2732</v>
      </c>
      <c r="B55" s="187">
        <f>SUM(B56:B57)</f>
        <v>35</v>
      </c>
      <c r="C55" s="187">
        <f>SUM(C56:C57)</f>
        <v>35</v>
      </c>
      <c r="D55" s="187">
        <f>SUM(D56:D57)</f>
        <v>0</v>
      </c>
    </row>
    <row r="56" ht="28.5" spans="1:4">
      <c r="A56" s="188" t="s">
        <v>2733</v>
      </c>
      <c r="B56" s="187">
        <f>SUM(C56:D56)</f>
        <v>25</v>
      </c>
      <c r="C56" s="187">
        <v>25</v>
      </c>
      <c r="D56" s="187"/>
    </row>
    <row r="57" ht="19.5" customHeight="1" spans="1:4">
      <c r="A57" s="188" t="s">
        <v>2734</v>
      </c>
      <c r="B57" s="187">
        <f>SUM(C57:D57)</f>
        <v>10</v>
      </c>
      <c r="C57" s="187">
        <v>10</v>
      </c>
      <c r="D57" s="187"/>
    </row>
    <row r="58" ht="19.5" customHeight="1" spans="1:4">
      <c r="A58" s="189" t="s">
        <v>2735</v>
      </c>
      <c r="B58" s="187">
        <f>SUM(B59:B60)</f>
        <v>840</v>
      </c>
      <c r="C58" s="187">
        <f>SUM(C59:C60)</f>
        <v>0</v>
      </c>
      <c r="D58" s="187">
        <f>SUM(D59:D60)</f>
        <v>840</v>
      </c>
    </row>
    <row r="59" ht="19.5" customHeight="1" spans="1:4">
      <c r="A59" s="188" t="s">
        <v>2736</v>
      </c>
      <c r="B59" s="187">
        <f>SUM(C59:D59)</f>
        <v>70</v>
      </c>
      <c r="C59" s="187"/>
      <c r="D59" s="187">
        <v>70</v>
      </c>
    </row>
    <row r="60" ht="19.5" customHeight="1" spans="1:4">
      <c r="A60" s="188" t="s">
        <v>2737</v>
      </c>
      <c r="B60" s="187">
        <f>SUM(C60:D60)</f>
        <v>770</v>
      </c>
      <c r="C60" s="187"/>
      <c r="D60" s="187">
        <v>770</v>
      </c>
    </row>
    <row r="61" ht="19.5" customHeight="1" spans="1:4">
      <c r="A61" s="189" t="s">
        <v>2738</v>
      </c>
      <c r="B61" s="187">
        <f>SUM(B62:B63)</f>
        <v>790</v>
      </c>
      <c r="C61" s="187">
        <f>SUM(C62:C63)</f>
        <v>0</v>
      </c>
      <c r="D61" s="187">
        <f>SUM(D62:D63)</f>
        <v>790</v>
      </c>
    </row>
    <row r="62" ht="15.75" spans="1:4">
      <c r="A62" s="188" t="s">
        <v>2739</v>
      </c>
      <c r="B62" s="187">
        <f>SUM(C62:D62)</f>
        <v>700</v>
      </c>
      <c r="C62" s="187"/>
      <c r="D62" s="187">
        <v>700</v>
      </c>
    </row>
    <row r="63" ht="19.5" customHeight="1" spans="1:4">
      <c r="A63" s="188" t="s">
        <v>2740</v>
      </c>
      <c r="B63" s="187">
        <f>SUM(C63:D63)</f>
        <v>90</v>
      </c>
      <c r="C63" s="187"/>
      <c r="D63" s="187">
        <v>90</v>
      </c>
    </row>
    <row r="64" ht="19.5" customHeight="1" spans="1:4">
      <c r="A64" s="191" t="s">
        <v>2741</v>
      </c>
      <c r="B64" s="187">
        <f>SUM(B65:B81)</f>
        <v>5925.2</v>
      </c>
      <c r="C64" s="187">
        <f>SUM(C65:C81)</f>
        <v>4357.2</v>
      </c>
      <c r="D64" s="187">
        <f>SUM(D65:D81)</f>
        <v>1568</v>
      </c>
    </row>
    <row r="65" ht="19.5" customHeight="1" spans="1:4">
      <c r="A65" s="188" t="s">
        <v>2742</v>
      </c>
      <c r="B65" s="187">
        <f t="shared" ref="B65:B81" si="3">SUM(C65:D65)</f>
        <v>205</v>
      </c>
      <c r="C65" s="187"/>
      <c r="D65" s="187">
        <v>205</v>
      </c>
    </row>
    <row r="66" ht="19.5" customHeight="1" spans="1:4">
      <c r="A66" s="188" t="s">
        <v>2743</v>
      </c>
      <c r="B66" s="187">
        <f t="shared" si="3"/>
        <v>24.6</v>
      </c>
      <c r="C66" s="187">
        <v>24.6</v>
      </c>
      <c r="D66" s="187"/>
    </row>
    <row r="67" ht="19.5" customHeight="1" spans="1:4">
      <c r="A67" s="188" t="s">
        <v>2744</v>
      </c>
      <c r="B67" s="187">
        <f t="shared" si="3"/>
        <v>350</v>
      </c>
      <c r="C67" s="187"/>
      <c r="D67" s="187">
        <v>350</v>
      </c>
    </row>
    <row r="68" ht="19.5" customHeight="1" spans="1:4">
      <c r="A68" s="188" t="s">
        <v>2745</v>
      </c>
      <c r="B68" s="187">
        <f t="shared" si="3"/>
        <v>100</v>
      </c>
      <c r="C68" s="187"/>
      <c r="D68" s="187">
        <v>100</v>
      </c>
    </row>
    <row r="69" ht="19.5" customHeight="1" spans="1:4">
      <c r="A69" s="188" t="s">
        <v>2746</v>
      </c>
      <c r="B69" s="187">
        <f t="shared" si="3"/>
        <v>10</v>
      </c>
      <c r="C69" s="187">
        <v>10</v>
      </c>
      <c r="D69" s="187"/>
    </row>
    <row r="70" ht="19.5" customHeight="1" spans="1:4">
      <c r="A70" s="188" t="s">
        <v>2747</v>
      </c>
      <c r="B70" s="187">
        <f t="shared" si="3"/>
        <v>30</v>
      </c>
      <c r="C70" s="187">
        <v>30</v>
      </c>
      <c r="D70" s="187"/>
    </row>
    <row r="71" ht="19.5" customHeight="1" spans="1:4">
      <c r="A71" s="188" t="s">
        <v>2748</v>
      </c>
      <c r="B71" s="187">
        <f t="shared" si="3"/>
        <v>5</v>
      </c>
      <c r="C71" s="187">
        <v>5</v>
      </c>
      <c r="D71" s="187"/>
    </row>
    <row r="72" ht="30" spans="1:4">
      <c r="A72" s="188" t="s">
        <v>2749</v>
      </c>
      <c r="B72" s="187">
        <f t="shared" si="3"/>
        <v>143</v>
      </c>
      <c r="C72" s="187">
        <v>143</v>
      </c>
      <c r="D72" s="187"/>
    </row>
    <row r="73" ht="19.5" customHeight="1" spans="1:4">
      <c r="A73" s="188" t="s">
        <v>2750</v>
      </c>
      <c r="B73" s="187">
        <f t="shared" si="3"/>
        <v>4.6</v>
      </c>
      <c r="C73" s="187">
        <v>4.6</v>
      </c>
      <c r="D73" s="187"/>
    </row>
    <row r="74" ht="19.5" customHeight="1" spans="1:4">
      <c r="A74" s="188" t="s">
        <v>2751</v>
      </c>
      <c r="B74" s="187">
        <f t="shared" si="3"/>
        <v>130</v>
      </c>
      <c r="C74" s="187">
        <v>130</v>
      </c>
      <c r="D74" s="187"/>
    </row>
    <row r="75" ht="19.5" customHeight="1" spans="1:4">
      <c r="A75" s="188" t="s">
        <v>2752</v>
      </c>
      <c r="B75" s="187">
        <f t="shared" si="3"/>
        <v>258</v>
      </c>
      <c r="C75" s="187"/>
      <c r="D75" s="187">
        <v>258</v>
      </c>
    </row>
    <row r="76" ht="19.5" customHeight="1" spans="1:4">
      <c r="A76" s="188" t="s">
        <v>2753</v>
      </c>
      <c r="B76" s="187">
        <f t="shared" si="3"/>
        <v>120</v>
      </c>
      <c r="C76" s="187"/>
      <c r="D76" s="187">
        <v>120</v>
      </c>
    </row>
    <row r="77" ht="19.5" customHeight="1" spans="1:4">
      <c r="A77" s="188" t="s">
        <v>2754</v>
      </c>
      <c r="B77" s="187">
        <f t="shared" si="3"/>
        <v>25</v>
      </c>
      <c r="C77" s="187"/>
      <c r="D77" s="187">
        <v>25</v>
      </c>
    </row>
    <row r="78" ht="19.5" customHeight="1" spans="1:4">
      <c r="A78" s="188" t="s">
        <v>2755</v>
      </c>
      <c r="B78" s="187">
        <f t="shared" si="3"/>
        <v>10</v>
      </c>
      <c r="C78" s="187">
        <v>10</v>
      </c>
      <c r="D78" s="187"/>
    </row>
    <row r="79" ht="19.5" customHeight="1" spans="1:4">
      <c r="A79" s="188" t="s">
        <v>2756</v>
      </c>
      <c r="B79" s="187">
        <f t="shared" si="3"/>
        <v>66</v>
      </c>
      <c r="C79" s="187"/>
      <c r="D79" s="187">
        <v>66</v>
      </c>
    </row>
    <row r="80" ht="30" spans="1:4">
      <c r="A80" s="188" t="s">
        <v>2757</v>
      </c>
      <c r="B80" s="187">
        <f t="shared" si="3"/>
        <v>444</v>
      </c>
      <c r="C80" s="187"/>
      <c r="D80" s="187">
        <v>444</v>
      </c>
    </row>
    <row r="81" ht="19.5" customHeight="1" spans="1:4">
      <c r="A81" s="188" t="s">
        <v>2758</v>
      </c>
      <c r="B81" s="187">
        <f t="shared" si="3"/>
        <v>4000</v>
      </c>
      <c r="C81" s="187">
        <v>4000</v>
      </c>
      <c r="D81" s="187"/>
    </row>
    <row r="82" ht="19.5" customHeight="1" spans="1:4">
      <c r="A82" s="191" t="s">
        <v>2759</v>
      </c>
      <c r="B82" s="187">
        <f>SUM(B83:B91)</f>
        <v>2038</v>
      </c>
      <c r="C82" s="187">
        <f>SUM(C83:C91)</f>
        <v>248</v>
      </c>
      <c r="D82" s="187">
        <f>SUM(D83:D91)</f>
        <v>1790</v>
      </c>
    </row>
    <row r="83" ht="30" spans="1:4">
      <c r="A83" s="188" t="s">
        <v>2760</v>
      </c>
      <c r="B83" s="187">
        <f>SUM(C83:D83)</f>
        <v>660</v>
      </c>
      <c r="C83" s="187"/>
      <c r="D83" s="187">
        <v>660</v>
      </c>
    </row>
    <row r="84" ht="19.5" customHeight="1" spans="1:4">
      <c r="A84" s="188" t="s">
        <v>2761</v>
      </c>
      <c r="B84" s="187">
        <f t="shared" ref="B84:B91" si="4">SUM(C84:D84)</f>
        <v>90</v>
      </c>
      <c r="C84" s="187"/>
      <c r="D84" s="187">
        <v>90</v>
      </c>
    </row>
    <row r="85" ht="19.5" customHeight="1" spans="1:4">
      <c r="A85" s="188" t="s">
        <v>2762</v>
      </c>
      <c r="B85" s="187">
        <f t="shared" si="4"/>
        <v>1000</v>
      </c>
      <c r="C85" s="187"/>
      <c r="D85" s="187">
        <v>1000</v>
      </c>
    </row>
    <row r="86" ht="19.5" customHeight="1" spans="1:4">
      <c r="A86" s="188" t="s">
        <v>2763</v>
      </c>
      <c r="B86" s="187">
        <f t="shared" si="4"/>
        <v>20</v>
      </c>
      <c r="C86" s="187"/>
      <c r="D86" s="187">
        <v>20</v>
      </c>
    </row>
    <row r="87" ht="19.5" customHeight="1" spans="1:4">
      <c r="A87" s="188" t="s">
        <v>2764</v>
      </c>
      <c r="B87" s="187">
        <f t="shared" si="4"/>
        <v>20</v>
      </c>
      <c r="C87" s="187"/>
      <c r="D87" s="187">
        <v>20</v>
      </c>
    </row>
    <row r="88" ht="19.5" customHeight="1" spans="1:4">
      <c r="A88" s="188" t="s">
        <v>2765</v>
      </c>
      <c r="B88" s="187">
        <f t="shared" si="4"/>
        <v>110</v>
      </c>
      <c r="C88" s="187">
        <v>110</v>
      </c>
      <c r="D88" s="187"/>
    </row>
    <row r="89" ht="19.5" customHeight="1" spans="1:4">
      <c r="A89" s="188" t="s">
        <v>2766</v>
      </c>
      <c r="B89" s="187">
        <f t="shared" si="4"/>
        <v>18</v>
      </c>
      <c r="C89" s="187">
        <v>18</v>
      </c>
      <c r="D89" s="187"/>
    </row>
    <row r="90" ht="19.5" customHeight="1" spans="1:4">
      <c r="A90" s="188" t="s">
        <v>2767</v>
      </c>
      <c r="B90" s="187">
        <f t="shared" si="4"/>
        <v>20</v>
      </c>
      <c r="C90" s="187">
        <v>20</v>
      </c>
      <c r="D90" s="187"/>
    </row>
    <row r="91" ht="19.5" customHeight="1" spans="1:4">
      <c r="A91" s="188" t="s">
        <v>2768</v>
      </c>
      <c r="B91" s="187">
        <f t="shared" si="4"/>
        <v>100</v>
      </c>
      <c r="C91" s="187">
        <v>100</v>
      </c>
      <c r="D91" s="187"/>
    </row>
    <row r="92" ht="19.5" customHeight="1" spans="1:4">
      <c r="A92" s="189" t="s">
        <v>2769</v>
      </c>
      <c r="B92" s="187">
        <f>SUM(B93:B94)</f>
        <v>480</v>
      </c>
      <c r="C92" s="187">
        <f>SUM(C93:C94)</f>
        <v>480</v>
      </c>
      <c r="D92" s="187">
        <f>SUM(D93:D94)</f>
        <v>0</v>
      </c>
    </row>
    <row r="93" ht="19.5" customHeight="1" spans="1:4">
      <c r="A93" s="192" t="s">
        <v>2770</v>
      </c>
      <c r="B93" s="187">
        <f>SUM(C93:D93)</f>
        <v>130</v>
      </c>
      <c r="C93" s="187">
        <v>130</v>
      </c>
      <c r="D93" s="187"/>
    </row>
    <row r="94" ht="19.5" customHeight="1" spans="1:4">
      <c r="A94" s="193" t="s">
        <v>2771</v>
      </c>
      <c r="B94" s="187">
        <f>SUM(C94:D94)</f>
        <v>350</v>
      </c>
      <c r="C94" s="187">
        <v>350</v>
      </c>
      <c r="D94" s="187"/>
    </row>
    <row r="95" ht="19.5" customHeight="1" spans="1:4">
      <c r="A95" s="189" t="s">
        <v>2772</v>
      </c>
      <c r="B95" s="187">
        <f>SUM(B96:B100)</f>
        <v>600</v>
      </c>
      <c r="C95" s="187">
        <f>SUM(C96:C100)</f>
        <v>255</v>
      </c>
      <c r="D95" s="187">
        <f>SUM(D96:D100)</f>
        <v>345</v>
      </c>
    </row>
    <row r="96" ht="19.5" customHeight="1" spans="1:4">
      <c r="A96" s="192" t="s">
        <v>2773</v>
      </c>
      <c r="B96" s="187">
        <f>SUM(C96:D96)</f>
        <v>250</v>
      </c>
      <c r="C96" s="187">
        <v>25</v>
      </c>
      <c r="D96" s="187">
        <v>225</v>
      </c>
    </row>
    <row r="97" ht="19.5" customHeight="1" spans="1:4">
      <c r="A97" s="193" t="s">
        <v>2774</v>
      </c>
      <c r="B97" s="187">
        <f>SUM(C97:D97)</f>
        <v>50</v>
      </c>
      <c r="C97" s="187">
        <v>50</v>
      </c>
      <c r="D97" s="187"/>
    </row>
    <row r="98" ht="28.5" spans="1:4">
      <c r="A98" s="193" t="s">
        <v>2775</v>
      </c>
      <c r="B98" s="187">
        <f>SUM(C98:D98)</f>
        <v>40</v>
      </c>
      <c r="C98" s="187">
        <v>40</v>
      </c>
      <c r="D98" s="187"/>
    </row>
    <row r="99" ht="19.5" customHeight="1" spans="1:4">
      <c r="A99" s="193" t="s">
        <v>2776</v>
      </c>
      <c r="B99" s="187">
        <f>SUM(C99:D99)</f>
        <v>100</v>
      </c>
      <c r="C99" s="187">
        <v>70</v>
      </c>
      <c r="D99" s="187">
        <v>30</v>
      </c>
    </row>
    <row r="100" ht="28.5" spans="1:4">
      <c r="A100" s="192" t="s">
        <v>2777</v>
      </c>
      <c r="B100" s="187">
        <f>SUM(C100:D100)</f>
        <v>160</v>
      </c>
      <c r="C100" s="187">
        <v>70</v>
      </c>
      <c r="D100" s="187">
        <v>90</v>
      </c>
    </row>
    <row r="101" ht="19.5" customHeight="1" spans="1:4">
      <c r="A101" s="189" t="s">
        <v>2778</v>
      </c>
      <c r="B101" s="187">
        <f>SUM(B102:B107)</f>
        <v>681.29</v>
      </c>
      <c r="C101" s="187">
        <f>SUM(C102:C107)</f>
        <v>681.29</v>
      </c>
      <c r="D101" s="187">
        <f>SUM(D102:D107)</f>
        <v>0</v>
      </c>
    </row>
    <row r="102" ht="15.75" spans="1:4">
      <c r="A102" s="193" t="s">
        <v>2779</v>
      </c>
      <c r="B102" s="187">
        <f t="shared" ref="B102:B107" si="5">SUM(C102:D102)</f>
        <v>90</v>
      </c>
      <c r="C102" s="187">
        <v>90</v>
      </c>
      <c r="D102" s="187"/>
    </row>
    <row r="103" ht="19.5" customHeight="1" spans="1:4">
      <c r="A103" s="193" t="s">
        <v>2780</v>
      </c>
      <c r="B103" s="187">
        <f t="shared" si="5"/>
        <v>10</v>
      </c>
      <c r="C103" s="187">
        <v>10</v>
      </c>
      <c r="D103" s="187"/>
    </row>
    <row r="104" ht="19.5" customHeight="1" spans="1:4">
      <c r="A104" s="193" t="s">
        <v>2781</v>
      </c>
      <c r="B104" s="187">
        <f t="shared" si="5"/>
        <v>1.29</v>
      </c>
      <c r="C104" s="187">
        <v>1.29</v>
      </c>
      <c r="D104" s="187"/>
    </row>
    <row r="105" ht="19.5" customHeight="1" spans="1:4">
      <c r="A105" s="193" t="s">
        <v>2782</v>
      </c>
      <c r="B105" s="187">
        <f t="shared" si="5"/>
        <v>40</v>
      </c>
      <c r="C105" s="187">
        <v>40</v>
      </c>
      <c r="D105" s="187"/>
    </row>
    <row r="106" ht="19.5" customHeight="1" spans="1:4">
      <c r="A106" s="193" t="s">
        <v>2783</v>
      </c>
      <c r="B106" s="187">
        <f t="shared" si="5"/>
        <v>270</v>
      </c>
      <c r="C106" s="187">
        <v>270</v>
      </c>
      <c r="D106" s="187"/>
    </row>
    <row r="107" ht="19.5" customHeight="1" spans="1:4">
      <c r="A107" s="193" t="s">
        <v>2784</v>
      </c>
      <c r="B107" s="187">
        <f t="shared" si="5"/>
        <v>270</v>
      </c>
      <c r="C107" s="187">
        <v>270</v>
      </c>
      <c r="D107" s="187"/>
    </row>
    <row r="108" ht="19.5" customHeight="1" spans="1:4">
      <c r="A108" s="189" t="s">
        <v>2785</v>
      </c>
      <c r="B108" s="187">
        <f>SUM(B109:B110)</f>
        <v>150</v>
      </c>
      <c r="C108" s="187">
        <f>SUM(C109:C110)</f>
        <v>70</v>
      </c>
      <c r="D108" s="187">
        <f>SUM(D109:D110)</f>
        <v>80</v>
      </c>
    </row>
    <row r="109" ht="19.5" customHeight="1" spans="1:4">
      <c r="A109" s="188" t="s">
        <v>2786</v>
      </c>
      <c r="B109" s="187">
        <f>SUM(C109:D109)</f>
        <v>10</v>
      </c>
      <c r="C109" s="187">
        <v>10</v>
      </c>
      <c r="D109" s="187"/>
    </row>
    <row r="110" ht="19.5" customHeight="1" spans="1:4">
      <c r="A110" s="188" t="s">
        <v>2787</v>
      </c>
      <c r="B110" s="187">
        <f>SUM(C110:D110)</f>
        <v>140</v>
      </c>
      <c r="C110" s="187">
        <v>60</v>
      </c>
      <c r="D110" s="187">
        <v>80</v>
      </c>
    </row>
    <row r="111" ht="19.5" customHeight="1" spans="1:4">
      <c r="A111" s="189" t="s">
        <v>2788</v>
      </c>
      <c r="B111" s="187">
        <f>SUM(B112:B115)</f>
        <v>226</v>
      </c>
      <c r="C111" s="187">
        <f>SUM(C112:C115)</f>
        <v>100</v>
      </c>
      <c r="D111" s="187">
        <f>SUM(D112:D115)</f>
        <v>126</v>
      </c>
    </row>
    <row r="112" ht="19.5" customHeight="1" spans="1:4">
      <c r="A112" s="188" t="s">
        <v>2789</v>
      </c>
      <c r="B112" s="187">
        <f>SUM(C112:D112)</f>
        <v>40</v>
      </c>
      <c r="C112" s="187">
        <v>40</v>
      </c>
      <c r="D112" s="187"/>
    </row>
    <row r="113" ht="19.5" customHeight="1" spans="1:4">
      <c r="A113" s="188" t="s">
        <v>2790</v>
      </c>
      <c r="B113" s="187">
        <f>SUM(C113:D113)</f>
        <v>130</v>
      </c>
      <c r="C113" s="187">
        <v>10</v>
      </c>
      <c r="D113" s="187">
        <v>120</v>
      </c>
    </row>
    <row r="114" ht="19.5" customHeight="1" spans="1:4">
      <c r="A114" s="188" t="s">
        <v>2791</v>
      </c>
      <c r="B114" s="187">
        <f>SUM(C114:D114)</f>
        <v>50</v>
      </c>
      <c r="C114" s="187">
        <v>50</v>
      </c>
      <c r="D114" s="187"/>
    </row>
    <row r="115" ht="19.5" customHeight="1" spans="1:4">
      <c r="A115" s="188" t="s">
        <v>2792</v>
      </c>
      <c r="B115" s="187">
        <f>SUM(C115:D115)</f>
        <v>6</v>
      </c>
      <c r="C115" s="187"/>
      <c r="D115" s="187">
        <v>6</v>
      </c>
    </row>
    <row r="116" ht="19.5" customHeight="1" spans="1:4">
      <c r="A116" s="191" t="s">
        <v>2793</v>
      </c>
      <c r="B116" s="187">
        <f>SUM(B117:B120)</f>
        <v>849.59</v>
      </c>
      <c r="C116" s="187">
        <f>SUM(C117:C120)</f>
        <v>89</v>
      </c>
      <c r="D116" s="187">
        <f>SUM(D117:D120)</f>
        <v>760.59</v>
      </c>
    </row>
    <row r="117" ht="19.5" customHeight="1" spans="1:4">
      <c r="A117" s="188" t="s">
        <v>2794</v>
      </c>
      <c r="B117" s="187">
        <f>SUM(C117:D117)</f>
        <v>673.19</v>
      </c>
      <c r="C117" s="187"/>
      <c r="D117" s="187">
        <v>673.19</v>
      </c>
    </row>
    <row r="118" ht="19.5" customHeight="1" spans="1:4">
      <c r="A118" s="194" t="s">
        <v>2795</v>
      </c>
      <c r="B118" s="187">
        <f>SUM(C118:D118)</f>
        <v>87.4</v>
      </c>
      <c r="C118" s="187"/>
      <c r="D118" s="187">
        <v>87.4</v>
      </c>
    </row>
    <row r="119" ht="19.5" customHeight="1" spans="1:4">
      <c r="A119" s="188" t="s">
        <v>2796</v>
      </c>
      <c r="B119" s="187">
        <f>SUM(C119:D119)</f>
        <v>69</v>
      </c>
      <c r="C119" s="187">
        <v>69</v>
      </c>
      <c r="D119" s="187"/>
    </row>
    <row r="120" ht="19.5" customHeight="1" spans="1:4">
      <c r="A120" s="188" t="s">
        <v>2797</v>
      </c>
      <c r="B120" s="187">
        <f>SUM(C120:D120)</f>
        <v>20</v>
      </c>
      <c r="C120" s="187">
        <v>20</v>
      </c>
      <c r="D120" s="187"/>
    </row>
    <row r="121" ht="19.5" customHeight="1" spans="1:4">
      <c r="A121" s="191" t="s">
        <v>2798</v>
      </c>
      <c r="B121" s="187">
        <f>SUM(B122:B136)</f>
        <v>4268.82</v>
      </c>
      <c r="C121" s="187">
        <f>SUM(C122:C136)</f>
        <v>1503.82</v>
      </c>
      <c r="D121" s="187">
        <f>SUM(D122:D136)</f>
        <v>2765</v>
      </c>
    </row>
    <row r="122" ht="19.5" customHeight="1" spans="1:4">
      <c r="A122" s="194" t="s">
        <v>2799</v>
      </c>
      <c r="B122" s="187">
        <f t="shared" ref="B122:B136" si="6">SUM(C122:D122)</f>
        <v>22</v>
      </c>
      <c r="C122" s="187">
        <v>22</v>
      </c>
      <c r="D122" s="187"/>
    </row>
    <row r="123" ht="19.5" customHeight="1" spans="1:4">
      <c r="A123" s="188" t="s">
        <v>2800</v>
      </c>
      <c r="B123" s="187">
        <f t="shared" si="6"/>
        <v>20</v>
      </c>
      <c r="C123" s="187">
        <v>20</v>
      </c>
      <c r="D123" s="187"/>
    </row>
    <row r="124" ht="19.5" customHeight="1" spans="1:4">
      <c r="A124" s="188" t="s">
        <v>2801</v>
      </c>
      <c r="B124" s="187">
        <f t="shared" si="6"/>
        <v>4.5</v>
      </c>
      <c r="C124" s="187">
        <v>4.5</v>
      </c>
      <c r="D124" s="187"/>
    </row>
    <row r="125" ht="19.5" customHeight="1" spans="1:4">
      <c r="A125" s="188" t="s">
        <v>2802</v>
      </c>
      <c r="B125" s="187">
        <f t="shared" si="6"/>
        <v>8.44</v>
      </c>
      <c r="C125" s="187">
        <v>8.44</v>
      </c>
      <c r="D125" s="187"/>
    </row>
    <row r="126" ht="19.5" customHeight="1" spans="1:4">
      <c r="A126" s="188" t="s">
        <v>2803</v>
      </c>
      <c r="B126" s="187">
        <f t="shared" si="6"/>
        <v>15</v>
      </c>
      <c r="C126" s="187">
        <v>15</v>
      </c>
      <c r="D126" s="187"/>
    </row>
    <row r="127" ht="19.5" customHeight="1" spans="1:4">
      <c r="A127" s="188" t="s">
        <v>2804</v>
      </c>
      <c r="B127" s="187">
        <f t="shared" si="6"/>
        <v>30</v>
      </c>
      <c r="C127" s="187">
        <v>30</v>
      </c>
      <c r="D127" s="187"/>
    </row>
    <row r="128" ht="19.5" customHeight="1" spans="1:4">
      <c r="A128" s="195" t="s">
        <v>2805</v>
      </c>
      <c r="B128" s="187">
        <f t="shared" si="6"/>
        <v>6</v>
      </c>
      <c r="C128" s="187">
        <v>6</v>
      </c>
      <c r="D128" s="187"/>
    </row>
    <row r="129" ht="19.5" customHeight="1" spans="1:4">
      <c r="A129" s="188" t="s">
        <v>2806</v>
      </c>
      <c r="B129" s="187">
        <f t="shared" si="6"/>
        <v>100</v>
      </c>
      <c r="C129" s="187">
        <v>100</v>
      </c>
      <c r="D129" s="187"/>
    </row>
    <row r="130" ht="19.5" customHeight="1" spans="1:4">
      <c r="A130" s="188" t="s">
        <v>2807</v>
      </c>
      <c r="B130" s="187">
        <f t="shared" si="6"/>
        <v>500</v>
      </c>
      <c r="C130" s="187"/>
      <c r="D130" s="187">
        <v>500</v>
      </c>
    </row>
    <row r="131" ht="19.5" customHeight="1" spans="1:4">
      <c r="A131" s="188" t="s">
        <v>2808</v>
      </c>
      <c r="B131" s="187">
        <f t="shared" si="6"/>
        <v>565</v>
      </c>
      <c r="C131" s="187">
        <v>565</v>
      </c>
      <c r="D131" s="187"/>
    </row>
    <row r="132" ht="19.5" customHeight="1" spans="1:4">
      <c r="A132" s="188" t="s">
        <v>2809</v>
      </c>
      <c r="B132" s="187">
        <f t="shared" si="6"/>
        <v>265</v>
      </c>
      <c r="C132" s="187"/>
      <c r="D132" s="187">
        <v>265</v>
      </c>
    </row>
    <row r="133" ht="19.5" customHeight="1" spans="1:4">
      <c r="A133" s="188" t="s">
        <v>2810</v>
      </c>
      <c r="B133" s="187">
        <f t="shared" si="6"/>
        <v>101.4</v>
      </c>
      <c r="C133" s="187">
        <v>101.4</v>
      </c>
      <c r="D133" s="187"/>
    </row>
    <row r="134" ht="19.5" customHeight="1" spans="1:4">
      <c r="A134" s="188" t="s">
        <v>2811</v>
      </c>
      <c r="B134" s="187">
        <f t="shared" si="6"/>
        <v>1500</v>
      </c>
      <c r="C134" s="187"/>
      <c r="D134" s="187">
        <v>1500</v>
      </c>
    </row>
    <row r="135" ht="19.5" customHeight="1" spans="1:4">
      <c r="A135" s="188" t="s">
        <v>2812</v>
      </c>
      <c r="B135" s="187">
        <f t="shared" si="6"/>
        <v>500</v>
      </c>
      <c r="C135" s="187"/>
      <c r="D135" s="187">
        <v>500</v>
      </c>
    </row>
    <row r="136" ht="19.5" customHeight="1" spans="1:4">
      <c r="A136" s="196" t="s">
        <v>2813</v>
      </c>
      <c r="B136" s="187">
        <f t="shared" si="6"/>
        <v>631.48</v>
      </c>
      <c r="C136" s="187">
        <v>631.48</v>
      </c>
      <c r="D136" s="187"/>
    </row>
    <row r="137" ht="19.5" customHeight="1" spans="1:4">
      <c r="A137" s="189" t="s">
        <v>2814</v>
      </c>
      <c r="B137" s="187">
        <f>SUM(B138:B157)</f>
        <v>12842.59</v>
      </c>
      <c r="C137" s="187">
        <f>SUM(C138:C157)</f>
        <v>1149.09</v>
      </c>
      <c r="D137" s="187">
        <f>SUM(D138:D157)</f>
        <v>11693.5</v>
      </c>
    </row>
    <row r="138" ht="15.75" spans="1:4">
      <c r="A138" s="188" t="s">
        <v>2815</v>
      </c>
      <c r="B138" s="187">
        <f t="shared" ref="B138:B157" si="7">SUM(C138:D138)</f>
        <v>1841.51</v>
      </c>
      <c r="C138" s="187">
        <v>16.86</v>
      </c>
      <c r="D138" s="187">
        <v>1824.65</v>
      </c>
    </row>
    <row r="139" ht="28.5" spans="1:4">
      <c r="A139" s="188" t="s">
        <v>2816</v>
      </c>
      <c r="B139" s="187">
        <f t="shared" si="7"/>
        <v>1009.2</v>
      </c>
      <c r="C139" s="187">
        <v>11.14</v>
      </c>
      <c r="D139" s="187">
        <v>998.06</v>
      </c>
    </row>
    <row r="140" ht="28.5" spans="1:4">
      <c r="A140" s="188" t="s">
        <v>2817</v>
      </c>
      <c r="B140" s="187">
        <f t="shared" si="7"/>
        <v>593.39</v>
      </c>
      <c r="C140" s="187">
        <v>27.03</v>
      </c>
      <c r="D140" s="187">
        <v>566.36</v>
      </c>
    </row>
    <row r="141" ht="19.5" customHeight="1" spans="1:4">
      <c r="A141" s="188" t="s">
        <v>2818</v>
      </c>
      <c r="B141" s="187">
        <f t="shared" si="7"/>
        <v>674.99</v>
      </c>
      <c r="C141" s="187">
        <v>674.99</v>
      </c>
      <c r="D141" s="187"/>
    </row>
    <row r="142" ht="19.5" customHeight="1" spans="1:4">
      <c r="A142" s="188" t="s">
        <v>2819</v>
      </c>
      <c r="B142" s="187">
        <f t="shared" si="7"/>
        <v>125</v>
      </c>
      <c r="C142" s="187"/>
      <c r="D142" s="187">
        <v>125</v>
      </c>
    </row>
    <row r="143" ht="28.5" spans="1:4">
      <c r="A143" s="188" t="s">
        <v>2820</v>
      </c>
      <c r="B143" s="187">
        <f t="shared" si="7"/>
        <v>38.14</v>
      </c>
      <c r="C143" s="187"/>
      <c r="D143" s="187">
        <v>38.14</v>
      </c>
    </row>
    <row r="144" ht="19.5" customHeight="1" spans="1:4">
      <c r="A144" s="188" t="s">
        <v>2821</v>
      </c>
      <c r="B144" s="187">
        <f t="shared" si="7"/>
        <v>174.83</v>
      </c>
      <c r="C144" s="187"/>
      <c r="D144" s="187">
        <v>174.83</v>
      </c>
    </row>
    <row r="145" ht="28.5" spans="1:4">
      <c r="A145" s="188" t="s">
        <v>2822</v>
      </c>
      <c r="B145" s="187">
        <f t="shared" si="7"/>
        <v>369.68</v>
      </c>
      <c r="C145" s="187"/>
      <c r="D145" s="187">
        <v>369.68</v>
      </c>
    </row>
    <row r="146" ht="19.5" customHeight="1" spans="1:4">
      <c r="A146" s="188" t="s">
        <v>2823</v>
      </c>
      <c r="B146" s="187">
        <f t="shared" si="7"/>
        <v>152.2</v>
      </c>
      <c r="C146" s="187"/>
      <c r="D146" s="187">
        <v>152.2</v>
      </c>
    </row>
    <row r="147" ht="19.5" customHeight="1" spans="1:4">
      <c r="A147" s="188" t="s">
        <v>2824</v>
      </c>
      <c r="B147" s="187">
        <f t="shared" si="7"/>
        <v>3535.68</v>
      </c>
      <c r="C147" s="187"/>
      <c r="D147" s="187">
        <v>3535.68</v>
      </c>
    </row>
    <row r="148" ht="19.5" customHeight="1" spans="1:4">
      <c r="A148" s="188" t="s">
        <v>2825</v>
      </c>
      <c r="B148" s="187">
        <f t="shared" si="7"/>
        <v>800</v>
      </c>
      <c r="C148" s="187"/>
      <c r="D148" s="187">
        <v>800</v>
      </c>
    </row>
    <row r="149" ht="19.5" customHeight="1" spans="1:4">
      <c r="A149" s="188" t="s">
        <v>2826</v>
      </c>
      <c r="B149" s="187">
        <f t="shared" si="7"/>
        <v>8.14</v>
      </c>
      <c r="C149" s="187">
        <v>8.14</v>
      </c>
      <c r="D149" s="187"/>
    </row>
    <row r="150" ht="28.5" spans="1:4">
      <c r="A150" s="188" t="s">
        <v>2827</v>
      </c>
      <c r="B150" s="187">
        <f t="shared" si="7"/>
        <v>214.3</v>
      </c>
      <c r="C150" s="187"/>
      <c r="D150" s="187">
        <v>214.3</v>
      </c>
    </row>
    <row r="151" ht="19.5" customHeight="1" spans="1:4">
      <c r="A151" s="188" t="s">
        <v>2828</v>
      </c>
      <c r="B151" s="187">
        <f t="shared" si="7"/>
        <v>187</v>
      </c>
      <c r="C151" s="187">
        <v>87</v>
      </c>
      <c r="D151" s="187">
        <v>100</v>
      </c>
    </row>
    <row r="152" ht="19.5" customHeight="1" spans="1:4">
      <c r="A152" s="188" t="s">
        <v>2829</v>
      </c>
      <c r="B152" s="187">
        <f t="shared" si="7"/>
        <v>50</v>
      </c>
      <c r="C152" s="187">
        <v>50</v>
      </c>
      <c r="D152" s="187"/>
    </row>
    <row r="153" ht="19.5" customHeight="1" spans="1:4">
      <c r="A153" s="188" t="s">
        <v>2830</v>
      </c>
      <c r="B153" s="187">
        <f t="shared" si="7"/>
        <v>156</v>
      </c>
      <c r="C153" s="187">
        <v>156</v>
      </c>
      <c r="D153" s="187"/>
    </row>
    <row r="154" ht="19.5" customHeight="1" spans="1:4">
      <c r="A154" s="188" t="s">
        <v>2831</v>
      </c>
      <c r="B154" s="187">
        <f t="shared" si="7"/>
        <v>400</v>
      </c>
      <c r="C154" s="187"/>
      <c r="D154" s="187">
        <v>400</v>
      </c>
    </row>
    <row r="155" ht="28.5" spans="1:4">
      <c r="A155" s="188" t="s">
        <v>2832</v>
      </c>
      <c r="B155" s="187">
        <f t="shared" si="7"/>
        <v>394.6</v>
      </c>
      <c r="C155" s="187"/>
      <c r="D155" s="187">
        <v>394.6</v>
      </c>
    </row>
    <row r="156" ht="19.5" customHeight="1" spans="1:4">
      <c r="A156" s="188" t="s">
        <v>2833</v>
      </c>
      <c r="B156" s="187">
        <f t="shared" si="7"/>
        <v>117.93</v>
      </c>
      <c r="C156" s="187">
        <v>117.93</v>
      </c>
      <c r="D156" s="187"/>
    </row>
    <row r="157" ht="19.5" customHeight="1" spans="1:4">
      <c r="A157" s="188" t="s">
        <v>2834</v>
      </c>
      <c r="B157" s="187">
        <f t="shared" si="7"/>
        <v>2000</v>
      </c>
      <c r="C157" s="187"/>
      <c r="D157" s="187">
        <v>2000</v>
      </c>
    </row>
    <row r="158" ht="19.5" customHeight="1" spans="1:4">
      <c r="A158" s="189" t="s">
        <v>2835</v>
      </c>
      <c r="B158" s="187">
        <f>SUM(B159:B182)</f>
        <v>5307.34</v>
      </c>
      <c r="C158" s="187">
        <f>SUM(C159:C182)</f>
        <v>946.95</v>
      </c>
      <c r="D158" s="187">
        <f>SUM(D159:D182)</f>
        <v>4360.39</v>
      </c>
    </row>
    <row r="159" ht="19.5" customHeight="1" spans="1:4">
      <c r="A159" s="188" t="s">
        <v>2836</v>
      </c>
      <c r="B159" s="187">
        <f>SUM(C159:D159)</f>
        <v>632</v>
      </c>
      <c r="C159" s="187"/>
      <c r="D159" s="187">
        <v>632</v>
      </c>
    </row>
    <row r="160" ht="19.5" customHeight="1" spans="1:4">
      <c r="A160" s="188" t="s">
        <v>2837</v>
      </c>
      <c r="B160" s="187">
        <f>SUM(C160:D160)</f>
        <v>173</v>
      </c>
      <c r="C160" s="187"/>
      <c r="D160" s="187">
        <v>173</v>
      </c>
    </row>
    <row r="161" ht="19.5" customHeight="1" spans="1:4">
      <c r="A161" s="188" t="s">
        <v>2838</v>
      </c>
      <c r="B161" s="187">
        <f>SUM(C161:D161)</f>
        <v>70</v>
      </c>
      <c r="C161" s="187"/>
      <c r="D161" s="187">
        <v>70</v>
      </c>
    </row>
    <row r="162" ht="19.5" customHeight="1" spans="1:4">
      <c r="A162" s="188" t="s">
        <v>2839</v>
      </c>
      <c r="B162" s="187">
        <f t="shared" ref="B162:B182" si="8">SUM(C162:D162)</f>
        <v>120</v>
      </c>
      <c r="C162" s="187"/>
      <c r="D162" s="187">
        <v>120</v>
      </c>
    </row>
    <row r="163" ht="19.5" customHeight="1" spans="1:4">
      <c r="A163" s="188" t="s">
        <v>2840</v>
      </c>
      <c r="B163" s="187">
        <f t="shared" si="8"/>
        <v>17.5</v>
      </c>
      <c r="C163" s="187">
        <v>17.5</v>
      </c>
      <c r="D163" s="187"/>
    </row>
    <row r="164" ht="19.5" customHeight="1" spans="1:4">
      <c r="A164" s="188" t="s">
        <v>2841</v>
      </c>
      <c r="B164" s="187">
        <f t="shared" si="8"/>
        <v>16.38</v>
      </c>
      <c r="C164" s="187"/>
      <c r="D164" s="187">
        <v>16.38</v>
      </c>
    </row>
    <row r="165" ht="19.5" customHeight="1" spans="1:4">
      <c r="A165" s="188" t="s">
        <v>2842</v>
      </c>
      <c r="B165" s="187">
        <f t="shared" si="8"/>
        <v>50</v>
      </c>
      <c r="C165" s="187"/>
      <c r="D165" s="187">
        <v>50</v>
      </c>
    </row>
    <row r="166" ht="19.5" customHeight="1" spans="1:4">
      <c r="A166" s="188" t="s">
        <v>2843</v>
      </c>
      <c r="B166" s="187">
        <f t="shared" si="8"/>
        <v>70</v>
      </c>
      <c r="C166" s="187">
        <v>5</v>
      </c>
      <c r="D166" s="187">
        <v>65</v>
      </c>
    </row>
    <row r="167" ht="19.5" customHeight="1" spans="1:4">
      <c r="A167" s="188" t="s">
        <v>2844</v>
      </c>
      <c r="B167" s="187">
        <f t="shared" si="8"/>
        <v>737.48</v>
      </c>
      <c r="C167" s="187"/>
      <c r="D167" s="187">
        <v>737.48</v>
      </c>
    </row>
    <row r="168" ht="28.5" spans="1:4">
      <c r="A168" s="188" t="s">
        <v>2845</v>
      </c>
      <c r="B168" s="187">
        <f t="shared" si="8"/>
        <v>108.03</v>
      </c>
      <c r="C168" s="187"/>
      <c r="D168" s="187">
        <v>108.03</v>
      </c>
    </row>
    <row r="169" ht="19.5" customHeight="1" spans="1:4">
      <c r="A169" s="188" t="s">
        <v>2846</v>
      </c>
      <c r="B169" s="187">
        <f t="shared" si="8"/>
        <v>282.75</v>
      </c>
      <c r="C169" s="187"/>
      <c r="D169" s="187">
        <v>282.75</v>
      </c>
    </row>
    <row r="170" ht="19.5" customHeight="1" spans="1:4">
      <c r="A170" s="188" t="s">
        <v>2847</v>
      </c>
      <c r="B170" s="187">
        <f t="shared" si="8"/>
        <v>398</v>
      </c>
      <c r="C170" s="187">
        <v>398</v>
      </c>
      <c r="D170" s="187"/>
    </row>
    <row r="171" ht="19.5" customHeight="1" spans="1:4">
      <c r="A171" s="188" t="s">
        <v>2848</v>
      </c>
      <c r="B171" s="187">
        <f t="shared" si="8"/>
        <v>60</v>
      </c>
      <c r="C171" s="187">
        <v>3</v>
      </c>
      <c r="D171" s="187">
        <v>57</v>
      </c>
    </row>
    <row r="172" ht="19.5" customHeight="1" spans="1:4">
      <c r="A172" s="188" t="s">
        <v>2849</v>
      </c>
      <c r="B172" s="187">
        <f t="shared" si="8"/>
        <v>150</v>
      </c>
      <c r="C172" s="187">
        <v>65</v>
      </c>
      <c r="D172" s="187">
        <v>85</v>
      </c>
    </row>
    <row r="173" ht="19.5" customHeight="1" spans="1:4">
      <c r="A173" s="188" t="s">
        <v>2850</v>
      </c>
      <c r="B173" s="187">
        <f t="shared" si="8"/>
        <v>5</v>
      </c>
      <c r="C173" s="187"/>
      <c r="D173" s="187">
        <v>5</v>
      </c>
    </row>
    <row r="174" ht="19.5" customHeight="1" spans="1:4">
      <c r="A174" s="188" t="s">
        <v>2851</v>
      </c>
      <c r="B174" s="187">
        <f t="shared" si="8"/>
        <v>80</v>
      </c>
      <c r="C174" s="187">
        <v>80</v>
      </c>
      <c r="D174" s="187"/>
    </row>
    <row r="175" ht="19.5" customHeight="1" spans="1:4">
      <c r="A175" s="188" t="s">
        <v>2852</v>
      </c>
      <c r="B175" s="187">
        <f t="shared" si="8"/>
        <v>75</v>
      </c>
      <c r="C175" s="187"/>
      <c r="D175" s="187">
        <v>75</v>
      </c>
    </row>
    <row r="176" ht="28.5" spans="1:4">
      <c r="A176" s="188" t="s">
        <v>2853</v>
      </c>
      <c r="B176" s="187">
        <f t="shared" si="8"/>
        <v>58.2</v>
      </c>
      <c r="C176" s="187">
        <v>58.2</v>
      </c>
      <c r="D176" s="187"/>
    </row>
    <row r="177" ht="19.5" customHeight="1" spans="1:4">
      <c r="A177" s="188" t="s">
        <v>2854</v>
      </c>
      <c r="B177" s="187">
        <f t="shared" si="8"/>
        <v>180.25</v>
      </c>
      <c r="C177" s="187">
        <v>180.25</v>
      </c>
      <c r="D177" s="187"/>
    </row>
    <row r="178" ht="19.5" customHeight="1" spans="1:4">
      <c r="A178" s="188" t="s">
        <v>2855</v>
      </c>
      <c r="B178" s="187">
        <f t="shared" si="8"/>
        <v>227</v>
      </c>
      <c r="C178" s="187"/>
      <c r="D178" s="187">
        <v>227</v>
      </c>
    </row>
    <row r="179" ht="19.5" customHeight="1" spans="1:4">
      <c r="A179" s="188" t="s">
        <v>2856</v>
      </c>
      <c r="B179" s="187">
        <f t="shared" si="8"/>
        <v>1656.75</v>
      </c>
      <c r="C179" s="187"/>
      <c r="D179" s="187">
        <v>1656.75</v>
      </c>
    </row>
    <row r="180" ht="15.75" spans="1:4">
      <c r="A180" s="188" t="s">
        <v>2857</v>
      </c>
      <c r="B180" s="187">
        <f t="shared" si="8"/>
        <v>20</v>
      </c>
      <c r="C180" s="187">
        <v>20</v>
      </c>
      <c r="D180" s="187"/>
    </row>
    <row r="181" ht="19.5" customHeight="1" spans="1:4">
      <c r="A181" s="188" t="s">
        <v>2858</v>
      </c>
      <c r="B181" s="187">
        <f t="shared" si="8"/>
        <v>20</v>
      </c>
      <c r="C181" s="187">
        <v>20</v>
      </c>
      <c r="D181" s="187"/>
    </row>
    <row r="182" ht="15.75" spans="1:4">
      <c r="A182" s="188" t="s">
        <v>2859</v>
      </c>
      <c r="B182" s="187">
        <f t="shared" si="8"/>
        <v>100</v>
      </c>
      <c r="C182" s="187">
        <v>100</v>
      </c>
      <c r="D182" s="187"/>
    </row>
    <row r="183" ht="19.5" customHeight="1" spans="1:4">
      <c r="A183" s="189" t="s">
        <v>2860</v>
      </c>
      <c r="B183" s="187">
        <f>SUM(B184:B184)</f>
        <v>100</v>
      </c>
      <c r="C183" s="187">
        <f>SUM(C184:C184)</f>
        <v>54</v>
      </c>
      <c r="D183" s="187">
        <f>SUM(D184:D184)</f>
        <v>46</v>
      </c>
    </row>
    <row r="184" ht="19.5" customHeight="1" spans="1:4">
      <c r="A184" s="196" t="s">
        <v>2861</v>
      </c>
      <c r="B184" s="187">
        <f>SUM(C184:D184)</f>
        <v>100</v>
      </c>
      <c r="C184" s="187">
        <v>54</v>
      </c>
      <c r="D184" s="187">
        <v>46</v>
      </c>
    </row>
    <row r="185" ht="19.5" customHeight="1" spans="1:4">
      <c r="A185" s="189" t="s">
        <v>2862</v>
      </c>
      <c r="B185" s="187">
        <f>SUM(B186:B200)</f>
        <v>1072.4</v>
      </c>
      <c r="C185" s="187">
        <f>SUM(C186:C200)</f>
        <v>629.2</v>
      </c>
      <c r="D185" s="187">
        <f>SUM(D186:D200)</f>
        <v>443.2</v>
      </c>
    </row>
    <row r="186" ht="19.5" customHeight="1" spans="1:4">
      <c r="A186" s="196" t="s">
        <v>2863</v>
      </c>
      <c r="B186" s="187">
        <f>SUM(C186:D186)</f>
        <v>160</v>
      </c>
      <c r="C186" s="187"/>
      <c r="D186" s="187">
        <v>160</v>
      </c>
    </row>
    <row r="187" ht="19.5" customHeight="1" spans="1:4">
      <c r="A187" s="196" t="s">
        <v>2864</v>
      </c>
      <c r="B187" s="187">
        <f t="shared" ref="B187:B200" si="9">SUM(C187:D187)</f>
        <v>57.6</v>
      </c>
      <c r="C187" s="187"/>
      <c r="D187" s="187">
        <v>57.6</v>
      </c>
    </row>
    <row r="188" ht="19.5" customHeight="1" spans="1:4">
      <c r="A188" s="196" t="s">
        <v>2865</v>
      </c>
      <c r="B188" s="187">
        <f t="shared" si="9"/>
        <v>75.6</v>
      </c>
      <c r="C188" s="187"/>
      <c r="D188" s="187">
        <v>75.6</v>
      </c>
    </row>
    <row r="189" ht="28.5" spans="1:4">
      <c r="A189" s="196" t="s">
        <v>2866</v>
      </c>
      <c r="B189" s="187">
        <f t="shared" si="9"/>
        <v>30</v>
      </c>
      <c r="C189" s="187"/>
      <c r="D189" s="187">
        <v>30</v>
      </c>
    </row>
    <row r="190" ht="19.5" customHeight="1" spans="1:4">
      <c r="A190" s="196" t="s">
        <v>2867</v>
      </c>
      <c r="B190" s="187">
        <f t="shared" si="9"/>
        <v>120</v>
      </c>
      <c r="C190" s="187"/>
      <c r="D190" s="187">
        <v>120</v>
      </c>
    </row>
    <row r="191" ht="19.5" customHeight="1" spans="1:4">
      <c r="A191" s="188" t="s">
        <v>2868</v>
      </c>
      <c r="B191" s="187">
        <f t="shared" si="9"/>
        <v>18</v>
      </c>
      <c r="C191" s="187">
        <v>18</v>
      </c>
      <c r="D191" s="187"/>
    </row>
    <row r="192" ht="19.5" customHeight="1" spans="1:4">
      <c r="A192" s="196" t="s">
        <v>2869</v>
      </c>
      <c r="B192" s="187">
        <f t="shared" si="9"/>
        <v>100</v>
      </c>
      <c r="C192" s="187">
        <v>100</v>
      </c>
      <c r="D192" s="187"/>
    </row>
    <row r="193" ht="19.5" customHeight="1" spans="1:4">
      <c r="A193" s="196" t="s">
        <v>2870</v>
      </c>
      <c r="B193" s="187">
        <f t="shared" si="9"/>
        <v>10</v>
      </c>
      <c r="C193" s="187">
        <v>10</v>
      </c>
      <c r="D193" s="187"/>
    </row>
    <row r="194" ht="19.5" customHeight="1" spans="1:4">
      <c r="A194" s="196" t="s">
        <v>2871</v>
      </c>
      <c r="B194" s="187">
        <f t="shared" si="9"/>
        <v>50</v>
      </c>
      <c r="C194" s="187">
        <v>50</v>
      </c>
      <c r="D194" s="187"/>
    </row>
    <row r="195" ht="19.5" customHeight="1" spans="1:4">
      <c r="A195" s="196" t="s">
        <v>2872</v>
      </c>
      <c r="B195" s="187">
        <f t="shared" si="9"/>
        <v>100</v>
      </c>
      <c r="C195" s="187">
        <v>100</v>
      </c>
      <c r="D195" s="187"/>
    </row>
    <row r="196" ht="19.5" customHeight="1" spans="1:4">
      <c r="A196" s="196" t="s">
        <v>2873</v>
      </c>
      <c r="B196" s="187">
        <f t="shared" si="9"/>
        <v>220</v>
      </c>
      <c r="C196" s="187">
        <v>220</v>
      </c>
      <c r="D196" s="187"/>
    </row>
    <row r="197" ht="19.5" customHeight="1" spans="1:4">
      <c r="A197" s="196" t="s">
        <v>2874</v>
      </c>
      <c r="B197" s="187">
        <f t="shared" si="9"/>
        <v>51.2</v>
      </c>
      <c r="C197" s="187">
        <v>51.2</v>
      </c>
      <c r="D197" s="187"/>
    </row>
    <row r="198" ht="19.5" customHeight="1" spans="1:4">
      <c r="A198" s="188" t="s">
        <v>2875</v>
      </c>
      <c r="B198" s="187">
        <f t="shared" si="9"/>
        <v>20</v>
      </c>
      <c r="C198" s="187">
        <v>20</v>
      </c>
      <c r="D198" s="187"/>
    </row>
    <row r="199" ht="19.5" customHeight="1" spans="1:4">
      <c r="A199" s="188" t="s">
        <v>2876</v>
      </c>
      <c r="B199" s="187">
        <f t="shared" si="9"/>
        <v>20</v>
      </c>
      <c r="C199" s="187">
        <v>20</v>
      </c>
      <c r="D199" s="187"/>
    </row>
    <row r="200" ht="19.5" customHeight="1" spans="1:4">
      <c r="A200" s="188" t="s">
        <v>2877</v>
      </c>
      <c r="B200" s="187">
        <f t="shared" si="9"/>
        <v>40</v>
      </c>
      <c r="C200" s="187">
        <v>40</v>
      </c>
      <c r="D200" s="187"/>
    </row>
    <row r="201" ht="19.5" customHeight="1" spans="1:4">
      <c r="A201" s="189" t="s">
        <v>2878</v>
      </c>
      <c r="B201" s="187">
        <f>SUM(B202:B216)</f>
        <v>1600</v>
      </c>
      <c r="C201" s="187">
        <f>SUM(C202:C216)</f>
        <v>763</v>
      </c>
      <c r="D201" s="187">
        <f>SUM(D202:D216)</f>
        <v>837</v>
      </c>
    </row>
    <row r="202" ht="19.5" customHeight="1" spans="1:4">
      <c r="A202" s="188" t="s">
        <v>2879</v>
      </c>
      <c r="B202" s="187">
        <f>SUM(C202:D202)</f>
        <v>350</v>
      </c>
      <c r="C202" s="187">
        <v>350</v>
      </c>
      <c r="D202" s="187"/>
    </row>
    <row r="203" ht="19.5" customHeight="1" spans="1:4">
      <c r="A203" s="188" t="s">
        <v>2880</v>
      </c>
      <c r="B203" s="187">
        <f t="shared" ref="B203:B216" si="10">SUM(C203:D203)</f>
        <v>200</v>
      </c>
      <c r="C203" s="187"/>
      <c r="D203" s="187">
        <v>200</v>
      </c>
    </row>
    <row r="204" ht="19.5" customHeight="1" spans="1:4">
      <c r="A204" s="188" t="s">
        <v>2881</v>
      </c>
      <c r="B204" s="187">
        <f t="shared" si="10"/>
        <v>200</v>
      </c>
      <c r="C204" s="187"/>
      <c r="D204" s="187">
        <v>200</v>
      </c>
    </row>
    <row r="205" ht="19.5" customHeight="1" spans="1:4">
      <c r="A205" s="188" t="s">
        <v>2882</v>
      </c>
      <c r="B205" s="187">
        <f t="shared" si="10"/>
        <v>100</v>
      </c>
      <c r="C205" s="187"/>
      <c r="D205" s="187">
        <v>100</v>
      </c>
    </row>
    <row r="206" ht="19.5" customHeight="1" spans="1:4">
      <c r="A206" s="188" t="s">
        <v>2883</v>
      </c>
      <c r="B206" s="187">
        <f t="shared" si="10"/>
        <v>250</v>
      </c>
      <c r="C206" s="187"/>
      <c r="D206" s="187">
        <v>250</v>
      </c>
    </row>
    <row r="207" ht="19.5" customHeight="1" spans="1:4">
      <c r="A207" s="188" t="s">
        <v>2884</v>
      </c>
      <c r="B207" s="187">
        <f t="shared" si="10"/>
        <v>40</v>
      </c>
      <c r="C207" s="187"/>
      <c r="D207" s="187">
        <v>40</v>
      </c>
    </row>
    <row r="208" ht="19.5" customHeight="1" spans="1:4">
      <c r="A208" s="188" t="s">
        <v>2885</v>
      </c>
      <c r="B208" s="187">
        <f t="shared" si="10"/>
        <v>50</v>
      </c>
      <c r="C208" s="187">
        <v>50</v>
      </c>
      <c r="D208" s="187"/>
    </row>
    <row r="209" ht="19.5" customHeight="1" spans="1:4">
      <c r="A209" s="188" t="s">
        <v>2886</v>
      </c>
      <c r="B209" s="187">
        <f t="shared" si="10"/>
        <v>20</v>
      </c>
      <c r="C209" s="187"/>
      <c r="D209" s="187">
        <v>20</v>
      </c>
    </row>
    <row r="210" ht="19.5" customHeight="1" spans="1:4">
      <c r="A210" s="188" t="s">
        <v>2887</v>
      </c>
      <c r="B210" s="187">
        <f t="shared" si="10"/>
        <v>20</v>
      </c>
      <c r="C210" s="187">
        <v>20</v>
      </c>
      <c r="D210" s="187"/>
    </row>
    <row r="211" ht="30" spans="1:4">
      <c r="A211" s="188" t="s">
        <v>2888</v>
      </c>
      <c r="B211" s="187">
        <f t="shared" si="10"/>
        <v>90</v>
      </c>
      <c r="C211" s="187">
        <v>90</v>
      </c>
      <c r="D211" s="187"/>
    </row>
    <row r="212" ht="30" spans="1:4">
      <c r="A212" s="188" t="s">
        <v>2889</v>
      </c>
      <c r="B212" s="187">
        <f t="shared" si="10"/>
        <v>73</v>
      </c>
      <c r="C212" s="187">
        <v>73</v>
      </c>
      <c r="D212" s="187"/>
    </row>
    <row r="213" ht="19.5" customHeight="1" spans="1:4">
      <c r="A213" s="188" t="s">
        <v>2890</v>
      </c>
      <c r="B213" s="187">
        <f t="shared" si="10"/>
        <v>27</v>
      </c>
      <c r="C213" s="187"/>
      <c r="D213" s="187">
        <v>27</v>
      </c>
    </row>
    <row r="214" ht="19.5" customHeight="1" spans="1:4">
      <c r="A214" s="188" t="s">
        <v>2891</v>
      </c>
      <c r="B214" s="187">
        <f t="shared" si="10"/>
        <v>40</v>
      </c>
      <c r="C214" s="187">
        <v>40</v>
      </c>
      <c r="D214" s="187"/>
    </row>
    <row r="215" ht="19.5" customHeight="1" spans="1:4">
      <c r="A215" s="188" t="s">
        <v>2892</v>
      </c>
      <c r="B215" s="187">
        <f t="shared" si="10"/>
        <v>120</v>
      </c>
      <c r="C215" s="187">
        <v>120</v>
      </c>
      <c r="D215" s="187"/>
    </row>
    <row r="216" ht="19.5" customHeight="1" spans="1:4">
      <c r="A216" s="188" t="s">
        <v>2893</v>
      </c>
      <c r="B216" s="187">
        <f t="shared" si="10"/>
        <v>20</v>
      </c>
      <c r="C216" s="187">
        <v>20</v>
      </c>
      <c r="D216" s="187"/>
    </row>
    <row r="217" ht="19.5" customHeight="1" spans="1:4">
      <c r="A217" s="189" t="s">
        <v>2894</v>
      </c>
      <c r="B217" s="187">
        <f>SUM(B218:B227)</f>
        <v>592.23</v>
      </c>
      <c r="C217" s="187">
        <f>SUM(C218:C227)</f>
        <v>592.23</v>
      </c>
      <c r="D217" s="187">
        <f>SUM(D218:D227)</f>
        <v>0</v>
      </c>
    </row>
    <row r="218" ht="19.5" customHeight="1" spans="1:4">
      <c r="A218" s="188" t="s">
        <v>2895</v>
      </c>
      <c r="B218" s="187">
        <f t="shared" ref="B218:B227" si="11">SUM(C218:D218)</f>
        <v>22</v>
      </c>
      <c r="C218" s="187">
        <v>22</v>
      </c>
      <c r="D218" s="187"/>
    </row>
    <row r="219" ht="19.5" customHeight="1" spans="1:4">
      <c r="A219" s="188" t="s">
        <v>2896</v>
      </c>
      <c r="B219" s="187">
        <f t="shared" si="11"/>
        <v>37.66</v>
      </c>
      <c r="C219" s="187">
        <v>37.66</v>
      </c>
      <c r="D219" s="187"/>
    </row>
    <row r="220" ht="19.5" customHeight="1" spans="1:4">
      <c r="A220" s="188" t="s">
        <v>2897</v>
      </c>
      <c r="B220" s="187">
        <f t="shared" si="11"/>
        <v>9</v>
      </c>
      <c r="C220" s="187">
        <v>9</v>
      </c>
      <c r="D220" s="187"/>
    </row>
    <row r="221" ht="19.5" customHeight="1" spans="1:4">
      <c r="A221" s="188" t="s">
        <v>2898</v>
      </c>
      <c r="B221" s="187">
        <f t="shared" si="11"/>
        <v>25.1</v>
      </c>
      <c r="C221" s="187">
        <v>25.1</v>
      </c>
      <c r="D221" s="187"/>
    </row>
    <row r="222" ht="19.5" customHeight="1" spans="1:4">
      <c r="A222" s="188" t="s">
        <v>2899</v>
      </c>
      <c r="B222" s="187">
        <f t="shared" si="11"/>
        <v>54.97</v>
      </c>
      <c r="C222" s="187">
        <v>54.97</v>
      </c>
      <c r="D222" s="187"/>
    </row>
    <row r="223" ht="19.5" customHeight="1" spans="1:4">
      <c r="A223" s="188" t="s">
        <v>2900</v>
      </c>
      <c r="B223" s="187">
        <f t="shared" si="11"/>
        <v>10</v>
      </c>
      <c r="C223" s="187">
        <v>10</v>
      </c>
      <c r="D223" s="187"/>
    </row>
    <row r="224" ht="19.5" customHeight="1" spans="1:4">
      <c r="A224" s="188" t="s">
        <v>2901</v>
      </c>
      <c r="B224" s="187">
        <f t="shared" si="11"/>
        <v>300</v>
      </c>
      <c r="C224" s="187">
        <v>300</v>
      </c>
      <c r="D224" s="187"/>
    </row>
    <row r="225" ht="19.5" customHeight="1" spans="1:4">
      <c r="A225" s="188" t="s">
        <v>2902</v>
      </c>
      <c r="B225" s="187">
        <f t="shared" si="11"/>
        <v>16.5</v>
      </c>
      <c r="C225" s="187">
        <v>16.5</v>
      </c>
      <c r="D225" s="187"/>
    </row>
    <row r="226" ht="19.5" customHeight="1" spans="1:4">
      <c r="A226" s="196" t="s">
        <v>2903</v>
      </c>
      <c r="B226" s="187">
        <f t="shared" si="11"/>
        <v>21</v>
      </c>
      <c r="C226" s="187">
        <v>21</v>
      </c>
      <c r="D226" s="187"/>
    </row>
    <row r="227" ht="30" spans="1:4">
      <c r="A227" s="196" t="s">
        <v>2904</v>
      </c>
      <c r="B227" s="187">
        <f t="shared" si="11"/>
        <v>96</v>
      </c>
      <c r="C227" s="187">
        <v>96</v>
      </c>
      <c r="D227" s="187"/>
    </row>
    <row r="228" ht="19.5" customHeight="1" spans="1:4">
      <c r="A228" s="189" t="s">
        <v>2905</v>
      </c>
      <c r="B228" s="187">
        <f>SUM(B229:B238)</f>
        <v>446.6</v>
      </c>
      <c r="C228" s="187">
        <f>SUM(C229:C238)</f>
        <v>56</v>
      </c>
      <c r="D228" s="187">
        <f>SUM(D229:D238)</f>
        <v>390.6</v>
      </c>
    </row>
    <row r="229" ht="19.5" customHeight="1" spans="1:4">
      <c r="A229" s="196" t="s">
        <v>2906</v>
      </c>
      <c r="B229" s="187">
        <f t="shared" ref="B229:B238" si="12">SUM(C229:D229)</f>
        <v>106.77</v>
      </c>
      <c r="C229" s="187"/>
      <c r="D229" s="187">
        <v>106.77</v>
      </c>
    </row>
    <row r="230" ht="19.5" customHeight="1" spans="1:4">
      <c r="A230" s="188" t="s">
        <v>2907</v>
      </c>
      <c r="B230" s="187">
        <f t="shared" si="12"/>
        <v>152</v>
      </c>
      <c r="C230" s="187">
        <v>34.3</v>
      </c>
      <c r="D230" s="187">
        <v>117.7</v>
      </c>
    </row>
    <row r="231" ht="19.5" customHeight="1" spans="1:4">
      <c r="A231" s="196" t="s">
        <v>2908</v>
      </c>
      <c r="B231" s="187">
        <f t="shared" si="12"/>
        <v>18</v>
      </c>
      <c r="C231" s="187"/>
      <c r="D231" s="187">
        <v>18</v>
      </c>
    </row>
    <row r="232" ht="19.5" customHeight="1" spans="1:4">
      <c r="A232" s="188" t="s">
        <v>2909</v>
      </c>
      <c r="B232" s="187">
        <f t="shared" si="12"/>
        <v>36</v>
      </c>
      <c r="C232" s="187"/>
      <c r="D232" s="187">
        <v>36</v>
      </c>
    </row>
    <row r="233" ht="19.5" customHeight="1" spans="1:4">
      <c r="A233" s="196" t="s">
        <v>2910</v>
      </c>
      <c r="B233" s="187">
        <f t="shared" si="12"/>
        <v>16</v>
      </c>
      <c r="C233" s="187"/>
      <c r="D233" s="187">
        <v>16</v>
      </c>
    </row>
    <row r="234" ht="19.5" customHeight="1" spans="1:4">
      <c r="A234" s="196" t="s">
        <v>2911</v>
      </c>
      <c r="B234" s="187">
        <f t="shared" si="12"/>
        <v>6.8</v>
      </c>
      <c r="C234" s="187"/>
      <c r="D234" s="187">
        <v>6.8</v>
      </c>
    </row>
    <row r="235" ht="28.5" spans="1:4">
      <c r="A235" s="196" t="s">
        <v>2912</v>
      </c>
      <c r="B235" s="187">
        <f t="shared" si="12"/>
        <v>48.43</v>
      </c>
      <c r="C235" s="187">
        <v>9.3</v>
      </c>
      <c r="D235" s="187">
        <v>39.13</v>
      </c>
    </row>
    <row r="236" ht="19.5" customHeight="1" spans="1:4">
      <c r="A236" s="196" t="s">
        <v>2913</v>
      </c>
      <c r="B236" s="187">
        <f t="shared" si="12"/>
        <v>12.4</v>
      </c>
      <c r="C236" s="187">
        <v>12.4</v>
      </c>
      <c r="D236" s="187"/>
    </row>
    <row r="237" ht="19.5" customHeight="1" spans="1:4">
      <c r="A237" s="188" t="s">
        <v>2914</v>
      </c>
      <c r="B237" s="187">
        <f t="shared" si="12"/>
        <v>10.2</v>
      </c>
      <c r="C237" s="187" t="s">
        <v>2915</v>
      </c>
      <c r="D237" s="187">
        <v>10.2</v>
      </c>
    </row>
    <row r="238" ht="19.5" customHeight="1" spans="1:4">
      <c r="A238" s="196" t="s">
        <v>2916</v>
      </c>
      <c r="B238" s="187">
        <f t="shared" si="12"/>
        <v>40</v>
      </c>
      <c r="C238" s="187"/>
      <c r="D238" s="187">
        <v>40</v>
      </c>
    </row>
    <row r="239" ht="19.5" customHeight="1" spans="1:4">
      <c r="A239" s="189" t="s">
        <v>2917</v>
      </c>
      <c r="B239" s="187">
        <f>SUM(B240:B255)</f>
        <v>1871</v>
      </c>
      <c r="C239" s="187">
        <f>SUM(C240:C255)</f>
        <v>1371</v>
      </c>
      <c r="D239" s="187">
        <f>SUM(D240:D255)</f>
        <v>500</v>
      </c>
    </row>
    <row r="240" ht="28.5" spans="1:4">
      <c r="A240" s="196" t="s">
        <v>2918</v>
      </c>
      <c r="B240" s="187">
        <f t="shared" ref="B240:B255" si="13">SUM(C240:D240)</f>
        <v>90</v>
      </c>
      <c r="C240" s="187">
        <v>90</v>
      </c>
      <c r="D240" s="187"/>
    </row>
    <row r="241" ht="19.5" customHeight="1" spans="1:4">
      <c r="A241" s="196" t="s">
        <v>2919</v>
      </c>
      <c r="B241" s="187">
        <f t="shared" si="13"/>
        <v>10</v>
      </c>
      <c r="C241" s="187">
        <v>10</v>
      </c>
      <c r="D241" s="187"/>
    </row>
    <row r="242" ht="19.5" customHeight="1" spans="1:4">
      <c r="A242" s="196" t="s">
        <v>2920</v>
      </c>
      <c r="B242" s="187">
        <f t="shared" si="13"/>
        <v>15</v>
      </c>
      <c r="C242" s="187">
        <v>15</v>
      </c>
      <c r="D242" s="187"/>
    </row>
    <row r="243" ht="15.75" spans="1:4">
      <c r="A243" s="188" t="s">
        <v>2921</v>
      </c>
      <c r="B243" s="187">
        <f t="shared" si="13"/>
        <v>10</v>
      </c>
      <c r="C243" s="187">
        <v>10</v>
      </c>
      <c r="D243" s="187"/>
    </row>
    <row r="244" ht="15.75" spans="1:4">
      <c r="A244" s="196" t="s">
        <v>2922</v>
      </c>
      <c r="B244" s="187">
        <f t="shared" si="13"/>
        <v>60</v>
      </c>
      <c r="C244" s="187">
        <v>60</v>
      </c>
      <c r="D244" s="187"/>
    </row>
    <row r="245" ht="28.5" spans="1:4">
      <c r="A245" s="196" t="s">
        <v>2923</v>
      </c>
      <c r="B245" s="187">
        <f t="shared" si="13"/>
        <v>10</v>
      </c>
      <c r="C245" s="187">
        <v>10</v>
      </c>
      <c r="D245" s="187"/>
    </row>
    <row r="246" ht="19.5" customHeight="1" spans="1:4">
      <c r="A246" s="196" t="s">
        <v>2924</v>
      </c>
      <c r="B246" s="187">
        <f t="shared" si="13"/>
        <v>10</v>
      </c>
      <c r="C246" s="187">
        <v>10</v>
      </c>
      <c r="D246" s="187"/>
    </row>
    <row r="247" ht="19.5" customHeight="1" spans="1:4">
      <c r="A247" s="196" t="s">
        <v>2925</v>
      </c>
      <c r="B247" s="187">
        <f t="shared" si="13"/>
        <v>20</v>
      </c>
      <c r="C247" s="187">
        <v>20</v>
      </c>
      <c r="D247" s="187"/>
    </row>
    <row r="248" ht="19.5" customHeight="1" spans="1:4">
      <c r="A248" s="190" t="s">
        <v>2926</v>
      </c>
      <c r="B248" s="187">
        <f t="shared" si="13"/>
        <v>500</v>
      </c>
      <c r="C248" s="187"/>
      <c r="D248" s="187">
        <v>500</v>
      </c>
    </row>
    <row r="249" ht="19.5" customHeight="1" spans="1:4">
      <c r="A249" s="196" t="s">
        <v>2927</v>
      </c>
      <c r="B249" s="187">
        <f t="shared" si="13"/>
        <v>10</v>
      </c>
      <c r="C249" s="187">
        <v>10</v>
      </c>
      <c r="D249" s="187"/>
    </row>
    <row r="250" ht="19.5" customHeight="1" spans="1:4">
      <c r="A250" s="196" t="s">
        <v>2928</v>
      </c>
      <c r="B250" s="187">
        <f t="shared" si="13"/>
        <v>25</v>
      </c>
      <c r="C250" s="187">
        <v>25</v>
      </c>
      <c r="D250" s="187"/>
    </row>
    <row r="251" ht="28.5" spans="1:4">
      <c r="A251" s="196" t="s">
        <v>2929</v>
      </c>
      <c r="B251" s="187">
        <f t="shared" si="13"/>
        <v>15</v>
      </c>
      <c r="C251" s="187">
        <v>15</v>
      </c>
      <c r="D251" s="187"/>
    </row>
    <row r="252" ht="15.75" spans="1:4">
      <c r="A252" s="196" t="s">
        <v>2930</v>
      </c>
      <c r="B252" s="187">
        <f t="shared" si="13"/>
        <v>26</v>
      </c>
      <c r="C252" s="187">
        <v>26</v>
      </c>
      <c r="D252" s="187"/>
    </row>
    <row r="253" ht="28.5" spans="1:4">
      <c r="A253" s="188" t="s">
        <v>2931</v>
      </c>
      <c r="B253" s="187">
        <f t="shared" si="13"/>
        <v>40</v>
      </c>
      <c r="C253" s="187">
        <v>40</v>
      </c>
      <c r="D253" s="187"/>
    </row>
    <row r="254" ht="28.5" spans="1:4">
      <c r="A254" s="196" t="s">
        <v>2932</v>
      </c>
      <c r="B254" s="187">
        <f t="shared" si="13"/>
        <v>30</v>
      </c>
      <c r="C254" s="187">
        <v>30</v>
      </c>
      <c r="D254" s="187"/>
    </row>
    <row r="255" ht="28.5" spans="1:4">
      <c r="A255" s="195" t="s">
        <v>2933</v>
      </c>
      <c r="B255" s="187">
        <f t="shared" si="13"/>
        <v>1000</v>
      </c>
      <c r="C255" s="187">
        <v>1000</v>
      </c>
      <c r="D255" s="187"/>
    </row>
    <row r="256" ht="19.5" customHeight="1" spans="1:4">
      <c r="A256" s="189" t="s">
        <v>2934</v>
      </c>
      <c r="B256" s="187">
        <f>SUM(B257:B277)</f>
        <v>14773.4</v>
      </c>
      <c r="C256" s="187">
        <f>SUM(C257:C277)</f>
        <v>7816.78</v>
      </c>
      <c r="D256" s="187">
        <f>SUM(D257:D277)</f>
        <v>6956.62</v>
      </c>
    </row>
    <row r="257" ht="19.5" customHeight="1" spans="1:4">
      <c r="A257" s="188" t="s">
        <v>2935</v>
      </c>
      <c r="B257" s="187">
        <f t="shared" ref="B257:B277" si="14">SUM(C257:D257)</f>
        <v>1224.72</v>
      </c>
      <c r="C257" s="187">
        <v>1224.72</v>
      </c>
      <c r="D257" s="187"/>
    </row>
    <row r="258" ht="19.5" customHeight="1" spans="1:4">
      <c r="A258" s="188" t="s">
        <v>2936</v>
      </c>
      <c r="B258" s="187">
        <f t="shared" si="14"/>
        <v>635.32</v>
      </c>
      <c r="C258" s="187">
        <v>635.32</v>
      </c>
      <c r="D258" s="187"/>
    </row>
    <row r="259" ht="19.5" customHeight="1" spans="1:4">
      <c r="A259" s="188" t="s">
        <v>2937</v>
      </c>
      <c r="B259" s="187">
        <f t="shared" si="14"/>
        <v>101.76</v>
      </c>
      <c r="C259" s="187">
        <v>101.76</v>
      </c>
      <c r="D259" s="187"/>
    </row>
    <row r="260" ht="19.5" customHeight="1" spans="1:4">
      <c r="A260" s="188" t="s">
        <v>2938</v>
      </c>
      <c r="B260" s="187">
        <f t="shared" si="14"/>
        <v>748.39</v>
      </c>
      <c r="C260" s="187"/>
      <c r="D260" s="187">
        <v>748.39</v>
      </c>
    </row>
    <row r="261" ht="19.5" customHeight="1" spans="1:4">
      <c r="A261" s="188" t="s">
        <v>2939</v>
      </c>
      <c r="B261" s="187">
        <f t="shared" si="14"/>
        <v>3675.36</v>
      </c>
      <c r="C261" s="187"/>
      <c r="D261" s="187">
        <v>3675.36</v>
      </c>
    </row>
    <row r="262" ht="19.5" customHeight="1" spans="1:4">
      <c r="A262" s="188" t="s">
        <v>2940</v>
      </c>
      <c r="B262" s="187">
        <f t="shared" si="14"/>
        <v>1665.85</v>
      </c>
      <c r="C262" s="187"/>
      <c r="D262" s="187">
        <v>1665.85</v>
      </c>
    </row>
    <row r="263" ht="19.5" customHeight="1" spans="1:4">
      <c r="A263" s="188" t="s">
        <v>2941</v>
      </c>
      <c r="B263" s="187">
        <f t="shared" si="14"/>
        <v>509.18</v>
      </c>
      <c r="C263" s="187"/>
      <c r="D263" s="187">
        <v>509.18</v>
      </c>
    </row>
    <row r="264" ht="19.5" customHeight="1" spans="1:4">
      <c r="A264" s="196" t="s">
        <v>2942</v>
      </c>
      <c r="B264" s="187">
        <f t="shared" si="14"/>
        <v>47.33</v>
      </c>
      <c r="C264" s="187"/>
      <c r="D264" s="187">
        <v>47.33</v>
      </c>
    </row>
    <row r="265" ht="19.5" customHeight="1" spans="1:4">
      <c r="A265" s="196" t="s">
        <v>2943</v>
      </c>
      <c r="B265" s="187">
        <f t="shared" si="14"/>
        <v>70.92</v>
      </c>
      <c r="C265" s="187">
        <v>54.12</v>
      </c>
      <c r="D265" s="187">
        <v>16.8</v>
      </c>
    </row>
    <row r="266" ht="19.5" customHeight="1" spans="1:4">
      <c r="A266" s="188" t="s">
        <v>2944</v>
      </c>
      <c r="B266" s="187">
        <f t="shared" si="14"/>
        <v>4.8</v>
      </c>
      <c r="C266" s="187">
        <v>4.8</v>
      </c>
      <c r="D266" s="187"/>
    </row>
    <row r="267" ht="19.5" customHeight="1" spans="1:4">
      <c r="A267" s="188" t="s">
        <v>2945</v>
      </c>
      <c r="B267" s="187">
        <f t="shared" si="14"/>
        <v>27.77</v>
      </c>
      <c r="C267" s="187">
        <v>19.06</v>
      </c>
      <c r="D267" s="187">
        <v>8.71</v>
      </c>
    </row>
    <row r="268" ht="19.5" customHeight="1" spans="1:4">
      <c r="A268" s="188" t="s">
        <v>2946</v>
      </c>
      <c r="B268" s="187">
        <f t="shared" si="14"/>
        <v>50</v>
      </c>
      <c r="C268" s="187">
        <v>50</v>
      </c>
      <c r="D268" s="187"/>
    </row>
    <row r="269" ht="19.5" customHeight="1" spans="1:4">
      <c r="A269" s="188" t="s">
        <v>2947</v>
      </c>
      <c r="B269" s="187">
        <f t="shared" si="14"/>
        <v>50</v>
      </c>
      <c r="C269" s="187">
        <v>50</v>
      </c>
      <c r="D269" s="187"/>
    </row>
    <row r="270" ht="19.5" customHeight="1" spans="1:4">
      <c r="A270" s="188" t="s">
        <v>2948</v>
      </c>
      <c r="B270" s="187">
        <f t="shared" si="14"/>
        <v>125</v>
      </c>
      <c r="C270" s="187">
        <v>65</v>
      </c>
      <c r="D270" s="187">
        <v>60</v>
      </c>
    </row>
    <row r="271" ht="19.5" customHeight="1" spans="1:4">
      <c r="A271" s="188" t="s">
        <v>2949</v>
      </c>
      <c r="B271" s="187">
        <f t="shared" si="14"/>
        <v>300</v>
      </c>
      <c r="C271" s="187">
        <v>225</v>
      </c>
      <c r="D271" s="187">
        <v>75</v>
      </c>
    </row>
    <row r="272" ht="19.5" customHeight="1" spans="1:4">
      <c r="A272" s="188" t="s">
        <v>2950</v>
      </c>
      <c r="B272" s="187">
        <f t="shared" si="14"/>
        <v>3500</v>
      </c>
      <c r="C272" s="187">
        <v>3500</v>
      </c>
      <c r="D272" s="187"/>
    </row>
    <row r="273" ht="19.5" customHeight="1" spans="1:4">
      <c r="A273" s="196" t="s">
        <v>2951</v>
      </c>
      <c r="B273" s="187">
        <f t="shared" si="14"/>
        <v>1207</v>
      </c>
      <c r="C273" s="187">
        <v>1207</v>
      </c>
      <c r="D273" s="187"/>
    </row>
    <row r="274" ht="19.5" customHeight="1" spans="1:4">
      <c r="A274" s="188" t="s">
        <v>2952</v>
      </c>
      <c r="B274" s="187">
        <f t="shared" si="14"/>
        <v>600</v>
      </c>
      <c r="C274" s="187">
        <v>600</v>
      </c>
      <c r="D274" s="187"/>
    </row>
    <row r="275" ht="15.75" spans="1:4">
      <c r="A275" s="188" t="s">
        <v>2953</v>
      </c>
      <c r="B275" s="187">
        <f t="shared" si="14"/>
        <v>50</v>
      </c>
      <c r="C275" s="187">
        <v>50</v>
      </c>
      <c r="D275" s="187"/>
    </row>
    <row r="276" ht="19.5" customHeight="1" spans="1:4">
      <c r="A276" s="188" t="s">
        <v>2954</v>
      </c>
      <c r="B276" s="187">
        <f t="shared" si="14"/>
        <v>30</v>
      </c>
      <c r="C276" s="187">
        <v>30</v>
      </c>
      <c r="D276" s="187"/>
    </row>
    <row r="277" ht="19.5" customHeight="1" spans="1:4">
      <c r="A277" s="188" t="s">
        <v>2955</v>
      </c>
      <c r="B277" s="187">
        <f t="shared" si="14"/>
        <v>150</v>
      </c>
      <c r="C277" s="187"/>
      <c r="D277" s="187">
        <v>150</v>
      </c>
    </row>
    <row r="278" ht="19.5" customHeight="1" spans="1:4">
      <c r="A278" s="189" t="s">
        <v>2956</v>
      </c>
      <c r="B278" s="187">
        <f>SUM(B279:B308)</f>
        <v>16148.23</v>
      </c>
      <c r="C278" s="187">
        <f>SUM(C279:C308)</f>
        <v>2441.1</v>
      </c>
      <c r="D278" s="187">
        <f>SUM(D279:D308)</f>
        <v>13707.13</v>
      </c>
    </row>
    <row r="279" ht="19.5" customHeight="1" spans="1:4">
      <c r="A279" s="188" t="s">
        <v>2957</v>
      </c>
      <c r="B279" s="187">
        <f>SUM(C279:D279)</f>
        <v>7110.51</v>
      </c>
      <c r="C279" s="187"/>
      <c r="D279" s="187">
        <v>7110.51</v>
      </c>
    </row>
    <row r="280" ht="19.5" customHeight="1" spans="1:4">
      <c r="A280" s="188" t="s">
        <v>2958</v>
      </c>
      <c r="B280" s="187">
        <f>SUM(C280:D280)</f>
        <v>200</v>
      </c>
      <c r="C280" s="187"/>
      <c r="D280" s="187">
        <v>200</v>
      </c>
    </row>
    <row r="281" ht="19.5" customHeight="1" spans="1:4">
      <c r="A281" s="188" t="s">
        <v>2959</v>
      </c>
      <c r="B281" s="187">
        <f>SUM(C281:D281)</f>
        <v>263</v>
      </c>
      <c r="C281" s="187"/>
      <c r="D281" s="187">
        <v>263</v>
      </c>
    </row>
    <row r="282" ht="30" spans="1:4">
      <c r="A282" s="188" t="s">
        <v>2960</v>
      </c>
      <c r="B282" s="187">
        <f>SUM(C282:D282)</f>
        <v>1238.07</v>
      </c>
      <c r="C282" s="187"/>
      <c r="D282" s="187">
        <v>1238.07</v>
      </c>
    </row>
    <row r="283" ht="19.5" customHeight="1" spans="1:4">
      <c r="A283" s="188" t="s">
        <v>2961</v>
      </c>
      <c r="B283" s="187">
        <f>SUM(C283:D283)</f>
        <v>50</v>
      </c>
      <c r="C283" s="187"/>
      <c r="D283" s="187">
        <v>50</v>
      </c>
    </row>
    <row r="284" ht="19.5" customHeight="1" spans="1:4">
      <c r="A284" s="188" t="s">
        <v>2962</v>
      </c>
      <c r="B284" s="187">
        <f t="shared" ref="B284:B308" si="15">SUM(C284:D284)</f>
        <v>43.39</v>
      </c>
      <c r="C284" s="187"/>
      <c r="D284" s="187">
        <v>43.39</v>
      </c>
    </row>
    <row r="285" ht="19.5" customHeight="1" spans="1:4">
      <c r="A285" s="188" t="s">
        <v>2963</v>
      </c>
      <c r="B285" s="187">
        <f t="shared" si="15"/>
        <v>82.98</v>
      </c>
      <c r="C285" s="187">
        <v>37.96</v>
      </c>
      <c r="D285" s="187">
        <v>45.02</v>
      </c>
    </row>
    <row r="286" ht="19.5" customHeight="1" spans="1:4">
      <c r="A286" s="188" t="s">
        <v>2964</v>
      </c>
      <c r="B286" s="187">
        <f t="shared" si="15"/>
        <v>15</v>
      </c>
      <c r="C286" s="187"/>
      <c r="D286" s="187">
        <v>15</v>
      </c>
    </row>
    <row r="287" ht="19.5" customHeight="1" spans="1:4">
      <c r="A287" s="188" t="s">
        <v>2965</v>
      </c>
      <c r="B287" s="187">
        <f t="shared" si="15"/>
        <v>90</v>
      </c>
      <c r="C287" s="187"/>
      <c r="D287" s="187">
        <v>90</v>
      </c>
    </row>
    <row r="288" ht="19.5" customHeight="1" spans="1:4">
      <c r="A288" s="188" t="s">
        <v>2966</v>
      </c>
      <c r="B288" s="187">
        <f t="shared" si="15"/>
        <v>315.75</v>
      </c>
      <c r="C288" s="187"/>
      <c r="D288" s="187">
        <v>315.75</v>
      </c>
    </row>
    <row r="289" ht="19.5" customHeight="1" spans="1:4">
      <c r="A289" s="188" t="s">
        <v>2967</v>
      </c>
      <c r="B289" s="187">
        <f t="shared" si="15"/>
        <v>72.45</v>
      </c>
      <c r="C289" s="187"/>
      <c r="D289" s="187">
        <v>72.45</v>
      </c>
    </row>
    <row r="290" ht="19.5" customHeight="1" spans="1:4">
      <c r="A290" s="188" t="s">
        <v>2968</v>
      </c>
      <c r="B290" s="187">
        <f t="shared" si="15"/>
        <v>24.39</v>
      </c>
      <c r="C290" s="187"/>
      <c r="D290" s="187">
        <v>24.39</v>
      </c>
    </row>
    <row r="291" ht="19.5" customHeight="1" spans="1:4">
      <c r="A291" s="188" t="s">
        <v>2969</v>
      </c>
      <c r="B291" s="187">
        <f t="shared" si="15"/>
        <v>19.35</v>
      </c>
      <c r="C291" s="187"/>
      <c r="D291" s="187">
        <v>19.35</v>
      </c>
    </row>
    <row r="292" ht="19.5" customHeight="1" spans="1:4">
      <c r="A292" s="188" t="s">
        <v>2970</v>
      </c>
      <c r="B292" s="187">
        <f t="shared" si="15"/>
        <v>423</v>
      </c>
      <c r="C292" s="187"/>
      <c r="D292" s="187">
        <v>423</v>
      </c>
    </row>
    <row r="293" ht="19.5" customHeight="1" spans="1:4">
      <c r="A293" s="188" t="s">
        <v>2971</v>
      </c>
      <c r="B293" s="187">
        <f t="shared" si="15"/>
        <v>12</v>
      </c>
      <c r="C293" s="187">
        <v>1.5</v>
      </c>
      <c r="D293" s="187">
        <v>10.5</v>
      </c>
    </row>
    <row r="294" ht="19.5" customHeight="1" spans="1:4">
      <c r="A294" s="188" t="s">
        <v>2972</v>
      </c>
      <c r="B294" s="187">
        <f t="shared" si="15"/>
        <v>43</v>
      </c>
      <c r="C294" s="187">
        <v>33</v>
      </c>
      <c r="D294" s="187">
        <v>10</v>
      </c>
    </row>
    <row r="295" ht="19.5" customHeight="1" spans="1:4">
      <c r="A295" s="188" t="s">
        <v>2973</v>
      </c>
      <c r="B295" s="187">
        <f t="shared" si="15"/>
        <v>274.4</v>
      </c>
      <c r="C295" s="187"/>
      <c r="D295" s="187">
        <v>274.4</v>
      </c>
    </row>
    <row r="296" ht="19.5" customHeight="1" spans="1:4">
      <c r="A296" s="188" t="s">
        <v>2974</v>
      </c>
      <c r="B296" s="187">
        <f t="shared" si="15"/>
        <v>130</v>
      </c>
      <c r="C296" s="187"/>
      <c r="D296" s="187">
        <v>130</v>
      </c>
    </row>
    <row r="297" ht="28.5" spans="1:4">
      <c r="A297" s="188" t="s">
        <v>2975</v>
      </c>
      <c r="B297" s="187">
        <f t="shared" si="15"/>
        <v>386</v>
      </c>
      <c r="C297" s="187"/>
      <c r="D297" s="187">
        <v>386</v>
      </c>
    </row>
    <row r="298" ht="30" spans="1:4">
      <c r="A298" s="188" t="s">
        <v>2976</v>
      </c>
      <c r="B298" s="187">
        <f t="shared" si="15"/>
        <v>188</v>
      </c>
      <c r="C298" s="187"/>
      <c r="D298" s="187">
        <v>188</v>
      </c>
    </row>
    <row r="299" ht="19.5" customHeight="1" spans="1:4">
      <c r="A299" s="188" t="s">
        <v>2977</v>
      </c>
      <c r="B299" s="187">
        <f t="shared" si="15"/>
        <v>420</v>
      </c>
      <c r="C299" s="187"/>
      <c r="D299" s="187">
        <v>420</v>
      </c>
    </row>
    <row r="300" ht="19.5" customHeight="1" spans="1:4">
      <c r="A300" s="188" t="s">
        <v>2978</v>
      </c>
      <c r="B300" s="187">
        <f t="shared" si="15"/>
        <v>540</v>
      </c>
      <c r="C300" s="187"/>
      <c r="D300" s="187">
        <v>540</v>
      </c>
    </row>
    <row r="301" ht="19.5" customHeight="1" spans="1:4">
      <c r="A301" s="188" t="s">
        <v>2979</v>
      </c>
      <c r="B301" s="187">
        <f t="shared" si="15"/>
        <v>123.33</v>
      </c>
      <c r="C301" s="187"/>
      <c r="D301" s="187">
        <v>123.33</v>
      </c>
    </row>
    <row r="302" ht="19.5" customHeight="1" spans="1:4">
      <c r="A302" s="188" t="s">
        <v>2980</v>
      </c>
      <c r="B302" s="187">
        <f t="shared" si="15"/>
        <v>150</v>
      </c>
      <c r="C302" s="187"/>
      <c r="D302" s="187">
        <v>150</v>
      </c>
    </row>
    <row r="303" ht="19.5" customHeight="1" spans="1:4">
      <c r="A303" s="188" t="s">
        <v>2981</v>
      </c>
      <c r="B303" s="187">
        <f t="shared" si="15"/>
        <v>21.92</v>
      </c>
      <c r="C303" s="187"/>
      <c r="D303" s="187">
        <v>21.92</v>
      </c>
    </row>
    <row r="304" ht="19.5" customHeight="1" spans="1:4">
      <c r="A304" s="188" t="s">
        <v>2982</v>
      </c>
      <c r="B304" s="187">
        <f t="shared" si="15"/>
        <v>360</v>
      </c>
      <c r="C304" s="187"/>
      <c r="D304" s="187">
        <v>360</v>
      </c>
    </row>
    <row r="305" ht="19.5" customHeight="1" spans="1:4">
      <c r="A305" s="188" t="s">
        <v>2983</v>
      </c>
      <c r="B305" s="187">
        <f t="shared" si="15"/>
        <v>131.76</v>
      </c>
      <c r="C305" s="187"/>
      <c r="D305" s="187">
        <v>131.76</v>
      </c>
    </row>
    <row r="306" ht="19.5" customHeight="1" spans="1:4">
      <c r="A306" s="188" t="s">
        <v>2984</v>
      </c>
      <c r="B306" s="187">
        <f t="shared" si="15"/>
        <v>1001.29</v>
      </c>
      <c r="C306" s="187"/>
      <c r="D306" s="187">
        <v>1001.29</v>
      </c>
    </row>
    <row r="307" ht="19.5" customHeight="1" spans="1:4">
      <c r="A307" s="188" t="s">
        <v>2985</v>
      </c>
      <c r="B307" s="187">
        <f t="shared" si="15"/>
        <v>50</v>
      </c>
      <c r="C307" s="187"/>
      <c r="D307" s="187">
        <v>50</v>
      </c>
    </row>
    <row r="308" ht="19.5" customHeight="1" spans="1:4">
      <c r="A308" s="188" t="s">
        <v>2986</v>
      </c>
      <c r="B308" s="187">
        <f t="shared" si="15"/>
        <v>2368.64</v>
      </c>
      <c r="C308" s="187">
        <v>2368.64</v>
      </c>
      <c r="D308" s="187"/>
    </row>
    <row r="309" ht="19.5" customHeight="1" spans="1:4">
      <c r="A309" s="189" t="s">
        <v>2987</v>
      </c>
      <c r="B309" s="187">
        <f>SUM(B310:B323)</f>
        <v>858.7</v>
      </c>
      <c r="C309" s="187">
        <f>SUM(C310:C323)</f>
        <v>186.2</v>
      </c>
      <c r="D309" s="187">
        <f>SUM(D310:D323)</f>
        <v>672.5</v>
      </c>
    </row>
    <row r="310" ht="19.5" customHeight="1" spans="1:4">
      <c r="A310" s="188" t="s">
        <v>2988</v>
      </c>
      <c r="B310" s="187">
        <f>SUM(C310:D310)</f>
        <v>30</v>
      </c>
      <c r="C310" s="187"/>
      <c r="D310" s="187">
        <v>30</v>
      </c>
    </row>
    <row r="311" ht="19.5" customHeight="1" spans="1:4">
      <c r="A311" s="188" t="s">
        <v>2989</v>
      </c>
      <c r="B311" s="187">
        <f>SUM(C311:D311)</f>
        <v>46.2</v>
      </c>
      <c r="C311" s="187">
        <v>46.2</v>
      </c>
      <c r="D311" s="187">
        <v>0</v>
      </c>
    </row>
    <row r="312" ht="19.5" customHeight="1" spans="1:4">
      <c r="A312" s="188" t="s">
        <v>2990</v>
      </c>
      <c r="B312" s="187">
        <f t="shared" ref="B312:B323" si="16">SUM(C312:D312)</f>
        <v>10</v>
      </c>
      <c r="C312" s="187"/>
      <c r="D312" s="187">
        <v>10</v>
      </c>
    </row>
    <row r="313" ht="19.5" customHeight="1" spans="1:4">
      <c r="A313" s="188" t="s">
        <v>2991</v>
      </c>
      <c r="B313" s="187">
        <f t="shared" si="16"/>
        <v>15</v>
      </c>
      <c r="C313" s="187">
        <v>15</v>
      </c>
      <c r="D313" s="187"/>
    </row>
    <row r="314" ht="19.5" customHeight="1" spans="1:4">
      <c r="A314" s="188" t="s">
        <v>2992</v>
      </c>
      <c r="B314" s="187">
        <f t="shared" si="16"/>
        <v>10</v>
      </c>
      <c r="C314" s="187">
        <v>10</v>
      </c>
      <c r="D314" s="187">
        <v>0</v>
      </c>
    </row>
    <row r="315" ht="19.5" customHeight="1" spans="1:4">
      <c r="A315" s="188" t="s">
        <v>2993</v>
      </c>
      <c r="B315" s="187">
        <f t="shared" si="16"/>
        <v>20</v>
      </c>
      <c r="C315" s="187"/>
      <c r="D315" s="187">
        <v>20</v>
      </c>
    </row>
    <row r="316" ht="19.5" customHeight="1" spans="1:4">
      <c r="A316" s="188" t="s">
        <v>2994</v>
      </c>
      <c r="B316" s="187">
        <f t="shared" si="16"/>
        <v>100</v>
      </c>
      <c r="C316" s="187"/>
      <c r="D316" s="187">
        <v>100</v>
      </c>
    </row>
    <row r="317" ht="19.5" customHeight="1" spans="1:4">
      <c r="A317" s="188" t="s">
        <v>2995</v>
      </c>
      <c r="B317" s="187">
        <f t="shared" si="16"/>
        <v>150</v>
      </c>
      <c r="C317" s="187"/>
      <c r="D317" s="187">
        <v>150</v>
      </c>
    </row>
    <row r="318" ht="19.5" customHeight="1" spans="1:4">
      <c r="A318" s="188" t="s">
        <v>2996</v>
      </c>
      <c r="B318" s="187">
        <f t="shared" si="16"/>
        <v>100</v>
      </c>
      <c r="C318" s="187">
        <v>15</v>
      </c>
      <c r="D318" s="187">
        <v>85</v>
      </c>
    </row>
    <row r="319" ht="19.5" customHeight="1" spans="1:4">
      <c r="A319" s="188" t="s">
        <v>2997</v>
      </c>
      <c r="B319" s="187">
        <f t="shared" si="16"/>
        <v>120</v>
      </c>
      <c r="C319" s="187">
        <v>20</v>
      </c>
      <c r="D319" s="187">
        <v>100</v>
      </c>
    </row>
    <row r="320" ht="19.5" customHeight="1" spans="1:4">
      <c r="A320" s="188" t="s">
        <v>2998</v>
      </c>
      <c r="B320" s="187">
        <f t="shared" si="16"/>
        <v>20</v>
      </c>
      <c r="C320" s="187">
        <v>20</v>
      </c>
      <c r="D320" s="187"/>
    </row>
    <row r="321" ht="19.5" customHeight="1" spans="1:4">
      <c r="A321" s="188" t="s">
        <v>2999</v>
      </c>
      <c r="B321" s="187">
        <f t="shared" si="16"/>
        <v>177.5</v>
      </c>
      <c r="C321" s="187"/>
      <c r="D321" s="187">
        <v>177.5</v>
      </c>
    </row>
    <row r="322" ht="30" spans="1:4">
      <c r="A322" s="188" t="s">
        <v>3000</v>
      </c>
      <c r="B322" s="187">
        <f t="shared" si="16"/>
        <v>20</v>
      </c>
      <c r="C322" s="187">
        <v>20</v>
      </c>
      <c r="D322" s="187"/>
    </row>
    <row r="323" ht="19.5" customHeight="1" spans="1:4">
      <c r="A323" s="188" t="s">
        <v>3001</v>
      </c>
      <c r="B323" s="187">
        <f t="shared" si="16"/>
        <v>40</v>
      </c>
      <c r="C323" s="187">
        <v>40</v>
      </c>
      <c r="D323" s="187"/>
    </row>
    <row r="324" ht="19.5" customHeight="1" spans="1:4">
      <c r="A324" s="189" t="s">
        <v>3002</v>
      </c>
      <c r="B324" s="187">
        <f>SUM(B325:B331)</f>
        <v>381</v>
      </c>
      <c r="C324" s="187">
        <f>SUM(C325:C331)</f>
        <v>187.4</v>
      </c>
      <c r="D324" s="187">
        <f>SUM(D325:D331)</f>
        <v>193.6</v>
      </c>
    </row>
    <row r="325" ht="19.5" customHeight="1" spans="1:4">
      <c r="A325" s="188" t="s">
        <v>3003</v>
      </c>
      <c r="B325" s="187">
        <f t="shared" ref="B325:B331" si="17">SUM(C325:D325)</f>
        <v>58</v>
      </c>
      <c r="C325" s="187">
        <v>18.4</v>
      </c>
      <c r="D325" s="187">
        <v>39.6</v>
      </c>
    </row>
    <row r="326" ht="19.5" customHeight="1" spans="1:4">
      <c r="A326" s="188" t="s">
        <v>3004</v>
      </c>
      <c r="B326" s="187">
        <f t="shared" si="17"/>
        <v>100</v>
      </c>
      <c r="C326" s="187">
        <v>55</v>
      </c>
      <c r="D326" s="187">
        <v>45</v>
      </c>
    </row>
    <row r="327" ht="19.5" customHeight="1" spans="1:4">
      <c r="A327" s="188" t="s">
        <v>3005</v>
      </c>
      <c r="B327" s="187">
        <f t="shared" si="17"/>
        <v>20</v>
      </c>
      <c r="C327" s="187">
        <v>20</v>
      </c>
      <c r="D327" s="187"/>
    </row>
    <row r="328" ht="19.5" customHeight="1" spans="1:4">
      <c r="A328" s="188" t="s">
        <v>3006</v>
      </c>
      <c r="B328" s="187">
        <f t="shared" si="17"/>
        <v>30</v>
      </c>
      <c r="C328" s="187">
        <v>6</v>
      </c>
      <c r="D328" s="187">
        <v>24</v>
      </c>
    </row>
    <row r="329" ht="19.5" customHeight="1" spans="1:4">
      <c r="A329" s="196" t="s">
        <v>3007</v>
      </c>
      <c r="B329" s="187">
        <f t="shared" si="17"/>
        <v>85</v>
      </c>
      <c r="C329" s="187">
        <v>9</v>
      </c>
      <c r="D329" s="187">
        <v>76</v>
      </c>
    </row>
    <row r="330" ht="19.5" customHeight="1" spans="1:4">
      <c r="A330" s="188" t="s">
        <v>3008</v>
      </c>
      <c r="B330" s="187">
        <f t="shared" si="17"/>
        <v>38</v>
      </c>
      <c r="C330" s="187">
        <v>29</v>
      </c>
      <c r="D330" s="187">
        <v>9</v>
      </c>
    </row>
    <row r="331" ht="19.5" customHeight="1" spans="1:4">
      <c r="A331" s="196" t="s">
        <v>3009</v>
      </c>
      <c r="B331" s="187">
        <f t="shared" si="17"/>
        <v>50</v>
      </c>
      <c r="C331" s="187">
        <v>50</v>
      </c>
      <c r="D331" s="187"/>
    </row>
    <row r="332" ht="19.5" customHeight="1" spans="1:4">
      <c r="A332" s="189" t="s">
        <v>3010</v>
      </c>
      <c r="B332" s="187">
        <f>SUM(B333:B335)</f>
        <v>180</v>
      </c>
      <c r="C332" s="187">
        <f>SUM(C333:C335)</f>
        <v>80</v>
      </c>
      <c r="D332" s="187">
        <f>SUM(D333:D335)</f>
        <v>100</v>
      </c>
    </row>
    <row r="333" ht="19.5" customHeight="1" spans="1:4">
      <c r="A333" s="188" t="s">
        <v>3011</v>
      </c>
      <c r="B333" s="187">
        <f>SUM(C333:D333)</f>
        <v>60</v>
      </c>
      <c r="C333" s="187">
        <v>60</v>
      </c>
      <c r="D333" s="187"/>
    </row>
    <row r="334" ht="19.5" customHeight="1" spans="1:4">
      <c r="A334" s="194" t="s">
        <v>3012</v>
      </c>
      <c r="B334" s="187">
        <f>SUM(C334:D334)</f>
        <v>20</v>
      </c>
      <c r="C334" s="187">
        <v>20</v>
      </c>
      <c r="D334" s="187"/>
    </row>
    <row r="335" ht="19.5" customHeight="1" spans="1:4">
      <c r="A335" s="188" t="s">
        <v>3013</v>
      </c>
      <c r="B335" s="187">
        <f>SUM(C335:D335)</f>
        <v>100</v>
      </c>
      <c r="C335" s="187"/>
      <c r="D335" s="187">
        <v>100</v>
      </c>
    </row>
    <row r="336" ht="19.5" customHeight="1" spans="1:4">
      <c r="A336" s="189" t="s">
        <v>3014</v>
      </c>
      <c r="B336" s="187">
        <f>SUM(B337:B345)</f>
        <v>1390.16</v>
      </c>
      <c r="C336" s="187">
        <f>SUM(C337:C345)</f>
        <v>1230.16</v>
      </c>
      <c r="D336" s="187">
        <f>SUM(D337:D345)</f>
        <v>160</v>
      </c>
    </row>
    <row r="337" ht="19.5" customHeight="1" spans="1:4">
      <c r="A337" s="188" t="s">
        <v>3015</v>
      </c>
      <c r="B337" s="187">
        <f t="shared" ref="B337:B347" si="18">SUM(C337:D337)</f>
        <v>140</v>
      </c>
      <c r="C337" s="187">
        <v>140</v>
      </c>
      <c r="D337" s="187"/>
    </row>
    <row r="338" ht="19.5" customHeight="1" spans="1:4">
      <c r="A338" s="188" t="s">
        <v>3016</v>
      </c>
      <c r="B338" s="187">
        <f t="shared" si="18"/>
        <v>80</v>
      </c>
      <c r="C338" s="187">
        <v>20</v>
      </c>
      <c r="D338" s="187">
        <v>60</v>
      </c>
    </row>
    <row r="339" ht="19.5" customHeight="1" spans="1:4">
      <c r="A339" s="188" t="s">
        <v>3017</v>
      </c>
      <c r="B339" s="187">
        <f t="shared" si="18"/>
        <v>173.44</v>
      </c>
      <c r="C339" s="187">
        <v>173.44</v>
      </c>
      <c r="D339" s="187"/>
    </row>
    <row r="340" ht="19.5" customHeight="1" spans="1:4">
      <c r="A340" s="188" t="s">
        <v>3018</v>
      </c>
      <c r="B340" s="187">
        <f t="shared" si="18"/>
        <v>100</v>
      </c>
      <c r="C340" s="187"/>
      <c r="D340" s="187">
        <v>100</v>
      </c>
    </row>
    <row r="341" ht="28.5" spans="1:4">
      <c r="A341" s="188" t="s">
        <v>3019</v>
      </c>
      <c r="B341" s="187">
        <f t="shared" si="18"/>
        <v>126.72</v>
      </c>
      <c r="C341" s="187">
        <v>126.72</v>
      </c>
      <c r="D341" s="187"/>
    </row>
    <row r="342" ht="19.5" customHeight="1" spans="1:4">
      <c r="A342" s="188" t="s">
        <v>3020</v>
      </c>
      <c r="B342" s="187">
        <f t="shared" si="18"/>
        <v>120</v>
      </c>
      <c r="C342" s="187">
        <v>120</v>
      </c>
      <c r="D342" s="187"/>
    </row>
    <row r="343" ht="19.5" customHeight="1" spans="1:4">
      <c r="A343" s="188" t="s">
        <v>3021</v>
      </c>
      <c r="B343" s="187">
        <f t="shared" si="18"/>
        <v>120</v>
      </c>
      <c r="C343" s="187">
        <v>120</v>
      </c>
      <c r="D343" s="187"/>
    </row>
    <row r="344" ht="19.5" customHeight="1" spans="1:4">
      <c r="A344" s="188" t="s">
        <v>3022</v>
      </c>
      <c r="B344" s="187">
        <f t="shared" si="18"/>
        <v>420</v>
      </c>
      <c r="C344" s="187">
        <v>420</v>
      </c>
      <c r="D344" s="187"/>
    </row>
    <row r="345" ht="28.5" spans="1:4">
      <c r="A345" s="188" t="s">
        <v>3023</v>
      </c>
      <c r="B345" s="187">
        <f t="shared" si="18"/>
        <v>110</v>
      </c>
      <c r="C345" s="187">
        <v>110</v>
      </c>
      <c r="D345" s="187"/>
    </row>
    <row r="346" ht="20.45" customHeight="1" spans="1:4">
      <c r="A346" s="189" t="s">
        <v>3024</v>
      </c>
      <c r="B346" s="187">
        <f t="shared" si="18"/>
        <v>55</v>
      </c>
      <c r="C346" s="187">
        <f>SUM(C347)</f>
        <v>55</v>
      </c>
      <c r="D346" s="187">
        <f>SUM(D347)</f>
        <v>0</v>
      </c>
    </row>
    <row r="347" ht="20.45" customHeight="1" spans="1:4">
      <c r="A347" s="188" t="s">
        <v>3025</v>
      </c>
      <c r="B347" s="187">
        <f t="shared" si="18"/>
        <v>55</v>
      </c>
      <c r="C347" s="187">
        <v>55</v>
      </c>
      <c r="D347" s="187"/>
    </row>
    <row r="348" ht="20.45" customHeight="1" spans="1:4">
      <c r="A348" s="189" t="s">
        <v>3026</v>
      </c>
      <c r="B348" s="187">
        <f>SUM(B349:B351)</f>
        <v>700</v>
      </c>
      <c r="C348" s="187">
        <f>SUM(C349:C351)</f>
        <v>532.43</v>
      </c>
      <c r="D348" s="187">
        <f>SUM(D349:D351)</f>
        <v>167.57</v>
      </c>
    </row>
    <row r="349" ht="20.45" customHeight="1" spans="1:4">
      <c r="A349" s="188" t="s">
        <v>3027</v>
      </c>
      <c r="B349" s="187">
        <f>SUM(C349:D349)</f>
        <v>532.43</v>
      </c>
      <c r="C349" s="187">
        <v>532.43</v>
      </c>
      <c r="D349" s="187"/>
    </row>
    <row r="350" ht="20.45" customHeight="1" spans="1:4">
      <c r="A350" s="188" t="s">
        <v>3028</v>
      </c>
      <c r="B350" s="187">
        <f>SUM(C350:D350)</f>
        <v>67.57</v>
      </c>
      <c r="C350" s="187"/>
      <c r="D350" s="187">
        <v>67.57</v>
      </c>
    </row>
    <row r="351" ht="20.45" customHeight="1" spans="1:4">
      <c r="A351" s="188" t="s">
        <v>3029</v>
      </c>
      <c r="B351" s="187">
        <f>SUM(C351:D351)</f>
        <v>100</v>
      </c>
      <c r="C351" s="187"/>
      <c r="D351" s="187">
        <v>100</v>
      </c>
    </row>
    <row r="352" ht="20.45" customHeight="1" spans="1:4">
      <c r="A352" s="189" t="s">
        <v>3030</v>
      </c>
      <c r="B352" s="187">
        <f>SUM(C352:D352)</f>
        <v>69</v>
      </c>
      <c r="C352" s="187">
        <f>SUM(C353)</f>
        <v>69</v>
      </c>
      <c r="D352" s="187">
        <f>SUM(D353)</f>
        <v>0</v>
      </c>
    </row>
    <row r="353" ht="20.45" customHeight="1" spans="1:4">
      <c r="A353" s="188" t="s">
        <v>3031</v>
      </c>
      <c r="B353" s="187">
        <f>SUM(C353:D353)</f>
        <v>69</v>
      </c>
      <c r="C353" s="187">
        <v>69</v>
      </c>
      <c r="D353" s="187"/>
    </row>
    <row r="354" ht="20.45" customHeight="1" spans="1:4">
      <c r="A354" s="189" t="s">
        <v>3032</v>
      </c>
      <c r="B354" s="187">
        <f>SUM(B355:B358)</f>
        <v>205</v>
      </c>
      <c r="C354" s="187">
        <f>SUM(C355:C358)</f>
        <v>164</v>
      </c>
      <c r="D354" s="187">
        <f>SUM(D355:D358)</f>
        <v>41</v>
      </c>
    </row>
    <row r="355" ht="20.45" customHeight="1" spans="1:4">
      <c r="A355" s="188" t="s">
        <v>3033</v>
      </c>
      <c r="B355" s="187">
        <f>SUM(C355:D355)</f>
        <v>141</v>
      </c>
      <c r="C355" s="187">
        <v>100</v>
      </c>
      <c r="D355" s="187">
        <v>41</v>
      </c>
    </row>
    <row r="356" ht="20.45" customHeight="1" spans="1:4">
      <c r="A356" s="188" t="s">
        <v>3034</v>
      </c>
      <c r="B356" s="187">
        <f>SUM(C356:D356)</f>
        <v>24</v>
      </c>
      <c r="C356" s="187">
        <v>24</v>
      </c>
      <c r="D356" s="187"/>
    </row>
    <row r="357" ht="20.45" customHeight="1" spans="1:4">
      <c r="A357" s="188" t="s">
        <v>3035</v>
      </c>
      <c r="B357" s="187">
        <f>SUM(C357:D357)</f>
        <v>18.2</v>
      </c>
      <c r="C357" s="187">
        <v>18.2</v>
      </c>
      <c r="D357" s="187"/>
    </row>
    <row r="358" ht="20.45" customHeight="1" spans="1:4">
      <c r="A358" s="188" t="s">
        <v>3036</v>
      </c>
      <c r="B358" s="187">
        <f>SUM(C358:D358)</f>
        <v>21.8</v>
      </c>
      <c r="C358" s="187">
        <v>21.8</v>
      </c>
      <c r="D358" s="187"/>
    </row>
    <row r="359" ht="20.45" customHeight="1" spans="1:4">
      <c r="A359" s="189" t="s">
        <v>3037</v>
      </c>
      <c r="B359" s="187">
        <f>SUM(B360:B361)</f>
        <v>90</v>
      </c>
      <c r="C359" s="187">
        <f>SUM(C360:C361)</f>
        <v>90</v>
      </c>
      <c r="D359" s="187">
        <f>SUM(D360:D361)</f>
        <v>0</v>
      </c>
    </row>
    <row r="360" ht="20.45" customHeight="1" spans="1:4">
      <c r="A360" s="188" t="s">
        <v>3038</v>
      </c>
      <c r="B360" s="187">
        <f>SUM(C360:D360)</f>
        <v>40</v>
      </c>
      <c r="C360" s="187">
        <v>40</v>
      </c>
      <c r="D360" s="187"/>
    </row>
    <row r="361" ht="20.45" customHeight="1" spans="1:4">
      <c r="A361" s="188" t="s">
        <v>3039</v>
      </c>
      <c r="B361" s="187">
        <f>SUM(C361:D361)</f>
        <v>50</v>
      </c>
      <c r="C361" s="187">
        <v>50</v>
      </c>
      <c r="D361" s="187"/>
    </row>
    <row r="362" ht="20.45" customHeight="1" spans="1:4">
      <c r="A362" s="189" t="s">
        <v>3040</v>
      </c>
      <c r="B362" s="187">
        <f>SUM(B363:B366)</f>
        <v>599.38</v>
      </c>
      <c r="C362" s="187">
        <f>SUM(C363:C366)</f>
        <v>599.38</v>
      </c>
      <c r="D362" s="187">
        <f>SUM(D363:D366)</f>
        <v>0</v>
      </c>
    </row>
    <row r="363" ht="20.45" customHeight="1" spans="1:4">
      <c r="A363" s="188" t="s">
        <v>3041</v>
      </c>
      <c r="B363" s="187">
        <f>SUM(C363:D363)</f>
        <v>500</v>
      </c>
      <c r="C363" s="187">
        <v>500</v>
      </c>
      <c r="D363" s="187"/>
    </row>
    <row r="364" ht="20.45" customHeight="1" spans="1:4">
      <c r="A364" s="188" t="s">
        <v>3042</v>
      </c>
      <c r="B364" s="187">
        <f>SUM(C364:D364)</f>
        <v>50</v>
      </c>
      <c r="C364" s="187">
        <v>50</v>
      </c>
      <c r="D364" s="187"/>
    </row>
    <row r="365" ht="20.45" customHeight="1" spans="1:4">
      <c r="A365" s="188" t="s">
        <v>3043</v>
      </c>
      <c r="B365" s="187">
        <f>SUM(C365:D365)</f>
        <v>14.38</v>
      </c>
      <c r="C365" s="187">
        <v>14.38</v>
      </c>
      <c r="D365" s="187"/>
    </row>
    <row r="366" ht="20.45" customHeight="1" spans="1:4">
      <c r="A366" s="188" t="s">
        <v>3044</v>
      </c>
      <c r="B366" s="187">
        <f>SUM(C366:D366)</f>
        <v>35</v>
      </c>
      <c r="C366" s="187">
        <v>35</v>
      </c>
      <c r="D366" s="187"/>
    </row>
    <row r="367" ht="20.45" customHeight="1" spans="1:4">
      <c r="A367" s="189" t="s">
        <v>3045</v>
      </c>
      <c r="B367" s="187">
        <f>SUM(B368:B372)</f>
        <v>692</v>
      </c>
      <c r="C367" s="187">
        <f>SUM(C368:C372)</f>
        <v>392</v>
      </c>
      <c r="D367" s="187">
        <f>SUM(D368:D372)</f>
        <v>300</v>
      </c>
    </row>
    <row r="368" ht="20.45" customHeight="1" spans="1:4">
      <c r="A368" s="188" t="s">
        <v>3046</v>
      </c>
      <c r="B368" s="187">
        <f>SUM(C368:D368)</f>
        <v>354</v>
      </c>
      <c r="C368" s="187">
        <v>354</v>
      </c>
      <c r="D368" s="187"/>
    </row>
    <row r="369" ht="20.45" customHeight="1" spans="1:4">
      <c r="A369" s="188" t="s">
        <v>3047</v>
      </c>
      <c r="B369" s="187">
        <f>SUM(C369:D369)</f>
        <v>30</v>
      </c>
      <c r="C369" s="187">
        <v>30</v>
      </c>
      <c r="D369" s="187"/>
    </row>
    <row r="370" ht="20.45" customHeight="1" spans="1:4">
      <c r="A370" s="188" t="s">
        <v>3048</v>
      </c>
      <c r="B370" s="187">
        <f>SUM(C370:D370)</f>
        <v>8</v>
      </c>
      <c r="C370" s="187">
        <v>8</v>
      </c>
      <c r="D370" s="187"/>
    </row>
    <row r="371" ht="20.45" customHeight="1" spans="1:4">
      <c r="A371" s="188" t="s">
        <v>3049</v>
      </c>
      <c r="B371" s="187">
        <f>SUM(C371:D371)</f>
        <v>150</v>
      </c>
      <c r="C371" s="187"/>
      <c r="D371" s="187">
        <v>150</v>
      </c>
    </row>
    <row r="372" ht="20.45" customHeight="1" spans="1:4">
      <c r="A372" s="188" t="s">
        <v>3050</v>
      </c>
      <c r="B372" s="187">
        <f>SUM(C372:D372)</f>
        <v>150</v>
      </c>
      <c r="C372" s="187"/>
      <c r="D372" s="187">
        <v>150</v>
      </c>
    </row>
    <row r="373" ht="20.45" customHeight="1" spans="1:4">
      <c r="A373" s="189" t="s">
        <v>3051</v>
      </c>
      <c r="B373" s="187">
        <f>SUM(B374)</f>
        <v>50</v>
      </c>
      <c r="C373" s="187">
        <f>SUM(C374)</f>
        <v>50</v>
      </c>
      <c r="D373" s="187">
        <f>SUM(D374)</f>
        <v>0</v>
      </c>
    </row>
    <row r="374" ht="20.45" customHeight="1" spans="1:4">
      <c r="A374" s="188" t="s">
        <v>3052</v>
      </c>
      <c r="B374" s="187">
        <f>SUM(C374:D374)</f>
        <v>50</v>
      </c>
      <c r="C374" s="187">
        <v>50</v>
      </c>
      <c r="D374" s="187"/>
    </row>
    <row r="375" ht="20.45" customHeight="1" spans="1:4">
      <c r="A375" s="189" t="s">
        <v>3053</v>
      </c>
      <c r="B375" s="187">
        <f>SUM(B376:B376)</f>
        <v>180</v>
      </c>
      <c r="C375" s="187">
        <f>SUM(C376:C376)</f>
        <v>30</v>
      </c>
      <c r="D375" s="187">
        <f>SUM(D376:D376)</f>
        <v>150</v>
      </c>
    </row>
    <row r="376" ht="20.45" customHeight="1" spans="1:4">
      <c r="A376" s="188" t="s">
        <v>3054</v>
      </c>
      <c r="B376" s="187">
        <f>SUM(C376:D376)</f>
        <v>180</v>
      </c>
      <c r="C376" s="187">
        <v>30</v>
      </c>
      <c r="D376" s="187">
        <v>150</v>
      </c>
    </row>
    <row r="377" ht="20.45" customHeight="1" spans="1:4">
      <c r="A377" s="189" t="s">
        <v>3055</v>
      </c>
      <c r="B377" s="187">
        <f>SUM(B378)</f>
        <v>180</v>
      </c>
      <c r="C377" s="187">
        <f>SUM(C378)</f>
        <v>100</v>
      </c>
      <c r="D377" s="187">
        <f>SUM(D378)</f>
        <v>80</v>
      </c>
    </row>
    <row r="378" ht="20.45" customHeight="1" spans="1:4">
      <c r="A378" s="188" t="s">
        <v>3056</v>
      </c>
      <c r="B378" s="187">
        <f>SUM(C378:D378)</f>
        <v>180</v>
      </c>
      <c r="C378" s="187">
        <v>100</v>
      </c>
      <c r="D378" s="187">
        <v>80</v>
      </c>
    </row>
    <row r="379" ht="20.45" customHeight="1" spans="1:4">
      <c r="A379" s="189" t="s">
        <v>3057</v>
      </c>
      <c r="B379" s="187">
        <f>SUM(B380:B388)</f>
        <v>2395</v>
      </c>
      <c r="C379" s="187">
        <f>SUM(C380:C388)</f>
        <v>1628.5</v>
      </c>
      <c r="D379" s="187">
        <f>SUM(D380:D388)</f>
        <v>766.5</v>
      </c>
    </row>
    <row r="380" ht="20.45" customHeight="1" spans="1:4">
      <c r="A380" s="194" t="s">
        <v>3058</v>
      </c>
      <c r="B380" s="187">
        <f t="shared" ref="B380:B388" si="19">SUM(C380:D380)</f>
        <v>975</v>
      </c>
      <c r="C380" s="187">
        <v>975</v>
      </c>
      <c r="D380" s="187"/>
    </row>
    <row r="381" ht="20.45" customHeight="1" spans="1:4">
      <c r="A381" s="194" t="s">
        <v>3059</v>
      </c>
      <c r="B381" s="187">
        <f t="shared" si="19"/>
        <v>50</v>
      </c>
      <c r="C381" s="187">
        <v>50</v>
      </c>
      <c r="D381" s="187"/>
    </row>
    <row r="382" ht="20.45" customHeight="1" spans="1:4">
      <c r="A382" s="194" t="s">
        <v>3060</v>
      </c>
      <c r="B382" s="187">
        <f t="shared" si="19"/>
        <v>50</v>
      </c>
      <c r="C382" s="187">
        <v>50</v>
      </c>
      <c r="D382" s="187"/>
    </row>
    <row r="383" ht="20.45" customHeight="1" spans="1:4">
      <c r="A383" s="194" t="s">
        <v>3061</v>
      </c>
      <c r="B383" s="187">
        <f t="shared" si="19"/>
        <v>50</v>
      </c>
      <c r="C383" s="187">
        <v>50</v>
      </c>
      <c r="D383" s="187"/>
    </row>
    <row r="384" ht="20.45" customHeight="1" spans="1:4">
      <c r="A384" s="194" t="s">
        <v>3062</v>
      </c>
      <c r="B384" s="187">
        <f t="shared" si="19"/>
        <v>900</v>
      </c>
      <c r="C384" s="187">
        <v>333.5</v>
      </c>
      <c r="D384" s="187">
        <v>566.5</v>
      </c>
    </row>
    <row r="385" ht="20.45" customHeight="1" spans="1:4">
      <c r="A385" s="194" t="s">
        <v>3063</v>
      </c>
      <c r="B385" s="187">
        <f t="shared" si="19"/>
        <v>100</v>
      </c>
      <c r="C385" s="187">
        <v>100</v>
      </c>
      <c r="D385" s="187"/>
    </row>
    <row r="386" ht="30" spans="1:4">
      <c r="A386" s="188" t="s">
        <v>3064</v>
      </c>
      <c r="B386" s="187">
        <f t="shared" si="19"/>
        <v>20</v>
      </c>
      <c r="C386" s="187">
        <v>20</v>
      </c>
      <c r="D386" s="187"/>
    </row>
    <row r="387" ht="20.45" customHeight="1" spans="1:4">
      <c r="A387" s="194" t="s">
        <v>3065</v>
      </c>
      <c r="B387" s="187">
        <f t="shared" si="19"/>
        <v>200</v>
      </c>
      <c r="C387" s="187"/>
      <c r="D387" s="187">
        <v>200</v>
      </c>
    </row>
    <row r="388" ht="20.45" customHeight="1" spans="1:4">
      <c r="A388" s="196" t="s">
        <v>3066</v>
      </c>
      <c r="B388" s="187">
        <f t="shared" si="19"/>
        <v>50</v>
      </c>
      <c r="C388" s="187">
        <v>50</v>
      </c>
      <c r="D388" s="187"/>
    </row>
    <row r="389" ht="20.45" customHeight="1" spans="1:4">
      <c r="A389" s="189" t="s">
        <v>3067</v>
      </c>
      <c r="B389" s="187">
        <f>SUM(B390:B398)</f>
        <v>1169</v>
      </c>
      <c r="C389" s="187">
        <f>SUM(C390:C398)</f>
        <v>1069</v>
      </c>
      <c r="D389" s="187">
        <f>SUM(D390:D398)</f>
        <v>100</v>
      </c>
    </row>
    <row r="390" ht="20.45" customHeight="1" spans="1:4">
      <c r="A390" s="188" t="s">
        <v>3068</v>
      </c>
      <c r="B390" s="187">
        <f t="shared" ref="B390:B398" si="20">SUM(C390:D390)</f>
        <v>100</v>
      </c>
      <c r="C390" s="187"/>
      <c r="D390" s="187">
        <v>100</v>
      </c>
    </row>
    <row r="391" ht="20.45" customHeight="1" spans="1:4">
      <c r="A391" s="194" t="s">
        <v>3069</v>
      </c>
      <c r="B391" s="187">
        <f t="shared" si="20"/>
        <v>139</v>
      </c>
      <c r="C391" s="187">
        <v>139</v>
      </c>
      <c r="D391" s="187"/>
    </row>
    <row r="392" ht="20.45" customHeight="1" spans="1:4">
      <c r="A392" s="194" t="s">
        <v>3070</v>
      </c>
      <c r="B392" s="187">
        <f t="shared" si="20"/>
        <v>240</v>
      </c>
      <c r="C392" s="187">
        <v>240</v>
      </c>
      <c r="D392" s="187"/>
    </row>
    <row r="393" ht="20.45" customHeight="1" spans="1:4">
      <c r="A393" s="188" t="s">
        <v>3071</v>
      </c>
      <c r="B393" s="187">
        <f t="shared" si="20"/>
        <v>65</v>
      </c>
      <c r="C393" s="187">
        <v>65</v>
      </c>
      <c r="D393" s="187"/>
    </row>
    <row r="394" ht="20.45" customHeight="1" spans="1:4">
      <c r="A394" s="194" t="s">
        <v>3072</v>
      </c>
      <c r="B394" s="187">
        <f t="shared" si="20"/>
        <v>250</v>
      </c>
      <c r="C394" s="187">
        <v>250</v>
      </c>
      <c r="D394" s="187"/>
    </row>
    <row r="395" ht="20.45" customHeight="1" spans="1:4">
      <c r="A395" s="188" t="s">
        <v>3073</v>
      </c>
      <c r="B395" s="187">
        <f t="shared" si="20"/>
        <v>45</v>
      </c>
      <c r="C395" s="187">
        <v>45</v>
      </c>
      <c r="D395" s="187"/>
    </row>
    <row r="396" ht="20.45" customHeight="1" spans="1:4">
      <c r="A396" s="188" t="s">
        <v>3074</v>
      </c>
      <c r="B396" s="187">
        <f t="shared" si="20"/>
        <v>30</v>
      </c>
      <c r="C396" s="187">
        <v>30</v>
      </c>
      <c r="D396" s="187"/>
    </row>
    <row r="397" ht="20.45" customHeight="1" spans="1:4">
      <c r="A397" s="188" t="s">
        <v>3075</v>
      </c>
      <c r="B397" s="187">
        <f t="shared" si="20"/>
        <v>200</v>
      </c>
      <c r="C397" s="187">
        <v>200</v>
      </c>
      <c r="D397" s="187"/>
    </row>
    <row r="398" ht="20.45" customHeight="1" spans="1:4">
      <c r="A398" s="188" t="s">
        <v>3076</v>
      </c>
      <c r="B398" s="187">
        <f t="shared" si="20"/>
        <v>100</v>
      </c>
      <c r="C398" s="187">
        <v>100</v>
      </c>
      <c r="D398" s="187"/>
    </row>
    <row r="399" ht="20.45" customHeight="1" spans="1:4">
      <c r="A399" s="189" t="s">
        <v>3077</v>
      </c>
      <c r="B399" s="187">
        <f>SUM(B400)</f>
        <v>150</v>
      </c>
      <c r="C399" s="187">
        <f>SUM(C400)</f>
        <v>0</v>
      </c>
      <c r="D399" s="187">
        <f>SUM(D400)</f>
        <v>150</v>
      </c>
    </row>
    <row r="400" ht="20.45" customHeight="1" spans="1:4">
      <c r="A400" s="188" t="s">
        <v>3078</v>
      </c>
      <c r="B400" s="187">
        <f>SUM(C400:D400)</f>
        <v>150</v>
      </c>
      <c r="C400" s="187"/>
      <c r="D400" s="187">
        <v>150</v>
      </c>
    </row>
    <row r="401" ht="20.45" customHeight="1" spans="1:4">
      <c r="A401" s="189" t="s">
        <v>3079</v>
      </c>
      <c r="B401" s="187">
        <f>SUM(B402:B405)</f>
        <v>966</v>
      </c>
      <c r="C401" s="187">
        <f>SUM(C402:C405)</f>
        <v>966</v>
      </c>
      <c r="D401" s="187">
        <f>SUM(D402:D405)</f>
        <v>0</v>
      </c>
    </row>
    <row r="402" ht="20.45" customHeight="1" spans="1:4">
      <c r="A402" s="194" t="s">
        <v>3080</v>
      </c>
      <c r="B402" s="187">
        <f>SUM(C402:D402)</f>
        <v>166</v>
      </c>
      <c r="C402" s="187">
        <v>166</v>
      </c>
      <c r="D402" s="187"/>
    </row>
    <row r="403" ht="20.45" customHeight="1" spans="1:4">
      <c r="A403" s="194" t="s">
        <v>3081</v>
      </c>
      <c r="B403" s="187">
        <f>SUM(C403:D403)</f>
        <v>100</v>
      </c>
      <c r="C403" s="187">
        <v>100</v>
      </c>
      <c r="D403" s="187"/>
    </row>
    <row r="404" ht="20.45" customHeight="1" spans="1:4">
      <c r="A404" s="194" t="s">
        <v>3082</v>
      </c>
      <c r="B404" s="187">
        <f>SUM(C404:D404)</f>
        <v>40</v>
      </c>
      <c r="C404" s="187">
        <v>40</v>
      </c>
      <c r="D404" s="187"/>
    </row>
    <row r="405" ht="20.45" customHeight="1" spans="1:4">
      <c r="A405" s="188" t="s">
        <v>3083</v>
      </c>
      <c r="B405" s="187">
        <f>SUM(C405:D405)</f>
        <v>660</v>
      </c>
      <c r="C405" s="187">
        <v>660</v>
      </c>
      <c r="D405" s="187"/>
    </row>
    <row r="406" ht="20.45" customHeight="1" spans="1:4">
      <c r="A406" s="189" t="s">
        <v>3084</v>
      </c>
      <c r="B406" s="187">
        <f>SUM(B407)</f>
        <v>14</v>
      </c>
      <c r="C406" s="187">
        <f>SUM(C407)</f>
        <v>14</v>
      </c>
      <c r="D406" s="187">
        <f>SUM(D407)</f>
        <v>0</v>
      </c>
    </row>
    <row r="407" ht="20.45" customHeight="1" spans="1:4">
      <c r="A407" s="188" t="s">
        <v>3085</v>
      </c>
      <c r="B407" s="187">
        <f>SUM(C407:D407)</f>
        <v>14</v>
      </c>
      <c r="C407" s="187">
        <v>14</v>
      </c>
      <c r="D407" s="187"/>
    </row>
    <row r="408" ht="20.45" customHeight="1" spans="1:4">
      <c r="A408" s="189" t="s">
        <v>3086</v>
      </c>
      <c r="B408" s="187">
        <f>SUM(B409)</f>
        <v>36</v>
      </c>
      <c r="C408" s="187">
        <f>SUM(C409)</f>
        <v>0</v>
      </c>
      <c r="D408" s="187">
        <f>SUM(D409)</f>
        <v>36</v>
      </c>
    </row>
    <row r="409" ht="20.45" customHeight="1" spans="1:4">
      <c r="A409" s="188" t="s">
        <v>3087</v>
      </c>
      <c r="B409" s="187">
        <f>SUM(C409:D409)</f>
        <v>36</v>
      </c>
      <c r="C409" s="187"/>
      <c r="D409" s="187">
        <v>36</v>
      </c>
    </row>
    <row r="410" ht="20.45" customHeight="1" spans="1:4">
      <c r="A410" s="189" t="s">
        <v>3088</v>
      </c>
      <c r="B410" s="187">
        <f>SUM(B411:B413)</f>
        <v>343.1</v>
      </c>
      <c r="C410" s="187">
        <f>SUM(C411:C413)</f>
        <v>11.6</v>
      </c>
      <c r="D410" s="187">
        <f>SUM(D411:D413)</f>
        <v>331.5</v>
      </c>
    </row>
    <row r="411" ht="19.5" hidden="1" customHeight="1" spans="1:4">
      <c r="A411" s="194" t="s">
        <v>3089</v>
      </c>
      <c r="B411" s="187">
        <f>SUM(C411:D411)</f>
        <v>298.1</v>
      </c>
      <c r="C411" s="187">
        <v>6.6</v>
      </c>
      <c r="D411" s="187">
        <v>291.5</v>
      </c>
    </row>
    <row r="412" ht="28.5" spans="1:4">
      <c r="A412" s="194" t="s">
        <v>3090</v>
      </c>
      <c r="B412" s="187">
        <f>SUM(C412:D412)</f>
        <v>15</v>
      </c>
      <c r="C412" s="187">
        <v>5</v>
      </c>
      <c r="D412" s="187">
        <v>10</v>
      </c>
    </row>
    <row r="413" ht="20.45" customHeight="1" spans="1:4">
      <c r="A413" s="194" t="s">
        <v>3091</v>
      </c>
      <c r="B413" s="187">
        <f>SUM(C413:D413)</f>
        <v>30</v>
      </c>
      <c r="C413" s="187"/>
      <c r="D413" s="187">
        <v>30</v>
      </c>
    </row>
    <row r="414" ht="20.45" customHeight="1" spans="1:4">
      <c r="A414" s="189" t="s">
        <v>3092</v>
      </c>
      <c r="B414" s="187">
        <f>SUM(B415)</f>
        <v>30</v>
      </c>
      <c r="C414" s="187">
        <f>SUM(C415)</f>
        <v>0</v>
      </c>
      <c r="D414" s="187">
        <f>SUM(D415)</f>
        <v>30</v>
      </c>
    </row>
    <row r="415" ht="20.45" customHeight="1" spans="1:4">
      <c r="A415" s="194" t="s">
        <v>3093</v>
      </c>
      <c r="B415" s="187">
        <f>SUM(C415:D415)</f>
        <v>30</v>
      </c>
      <c r="C415" s="187"/>
      <c r="D415" s="187">
        <v>30</v>
      </c>
    </row>
    <row r="416" ht="20.45" customHeight="1" spans="1:4">
      <c r="A416" s="189" t="s">
        <v>3094</v>
      </c>
      <c r="B416" s="187">
        <f>SUM(B417:B422)</f>
        <v>179</v>
      </c>
      <c r="C416" s="187">
        <f>SUM(C417:C422)</f>
        <v>179</v>
      </c>
      <c r="D416" s="187">
        <f>SUM(D417:D422)</f>
        <v>0</v>
      </c>
    </row>
    <row r="417" ht="20.45" customHeight="1" spans="1:4">
      <c r="A417" s="194" t="s">
        <v>3095</v>
      </c>
      <c r="B417" s="187">
        <f t="shared" ref="B417:B422" si="21">SUM(C417:D417)</f>
        <v>10</v>
      </c>
      <c r="C417" s="187">
        <v>10</v>
      </c>
      <c r="D417" s="187"/>
    </row>
    <row r="418" ht="20.45" customHeight="1" spans="1:4">
      <c r="A418" s="194" t="s">
        <v>3096</v>
      </c>
      <c r="B418" s="187">
        <f t="shared" si="21"/>
        <v>8</v>
      </c>
      <c r="C418" s="187">
        <v>8</v>
      </c>
      <c r="D418" s="187"/>
    </row>
    <row r="419" ht="20.45" customHeight="1" spans="1:4">
      <c r="A419" s="194" t="s">
        <v>3097</v>
      </c>
      <c r="B419" s="187">
        <f t="shared" si="21"/>
        <v>8</v>
      </c>
      <c r="C419" s="187">
        <v>8</v>
      </c>
      <c r="D419" s="187"/>
    </row>
    <row r="420" ht="20.45" customHeight="1" spans="1:4">
      <c r="A420" s="194" t="s">
        <v>3098</v>
      </c>
      <c r="B420" s="187">
        <f t="shared" si="21"/>
        <v>90</v>
      </c>
      <c r="C420" s="187">
        <v>90</v>
      </c>
      <c r="D420" s="187"/>
    </row>
    <row r="421" ht="20.45" customHeight="1" spans="1:4">
      <c r="A421" s="194" t="s">
        <v>3099</v>
      </c>
      <c r="B421" s="187">
        <f t="shared" si="21"/>
        <v>50</v>
      </c>
      <c r="C421" s="187">
        <v>50</v>
      </c>
      <c r="D421" s="187"/>
    </row>
    <row r="422" ht="20.45" customHeight="1" spans="1:4">
      <c r="A422" s="194" t="s">
        <v>3100</v>
      </c>
      <c r="B422" s="187">
        <f t="shared" si="21"/>
        <v>13</v>
      </c>
      <c r="C422" s="187">
        <v>13</v>
      </c>
      <c r="D422" s="187"/>
    </row>
    <row r="423" ht="20.45" customHeight="1" spans="1:4">
      <c r="A423" s="189" t="s">
        <v>3101</v>
      </c>
      <c r="B423" s="187">
        <f>SUM(B424:B426)</f>
        <v>156.8</v>
      </c>
      <c r="C423" s="187">
        <f>SUM(C424:C426)</f>
        <v>156.8</v>
      </c>
      <c r="D423" s="187">
        <f>SUM(D424:D426)</f>
        <v>0</v>
      </c>
    </row>
    <row r="424" ht="20.45" customHeight="1" spans="1:4">
      <c r="A424" s="194" t="s">
        <v>3102</v>
      </c>
      <c r="B424" s="187">
        <f>SUM(C424:D424)</f>
        <v>70</v>
      </c>
      <c r="C424" s="187">
        <v>70</v>
      </c>
      <c r="D424" s="187"/>
    </row>
    <row r="425" ht="20.45" customHeight="1" spans="1:4">
      <c r="A425" s="196" t="s">
        <v>3103</v>
      </c>
      <c r="B425" s="187">
        <f>SUM(C425:D425)</f>
        <v>16.8</v>
      </c>
      <c r="C425" s="187">
        <v>16.8</v>
      </c>
      <c r="D425" s="187"/>
    </row>
    <row r="426" ht="20.45" customHeight="1" spans="1:4">
      <c r="A426" s="194" t="s">
        <v>3104</v>
      </c>
      <c r="B426" s="187">
        <f>SUM(C426:D426)</f>
        <v>70</v>
      </c>
      <c r="C426" s="187">
        <v>70</v>
      </c>
      <c r="D426" s="187"/>
    </row>
    <row r="427" ht="20.45" customHeight="1" spans="1:4">
      <c r="A427" s="189" t="s">
        <v>3105</v>
      </c>
      <c r="B427" s="187">
        <f>SUM(B428:B430)</f>
        <v>531.3</v>
      </c>
      <c r="C427" s="187">
        <f>SUM(C428:C430)</f>
        <v>531.3</v>
      </c>
      <c r="D427" s="187">
        <f>SUM(D428:D430)</f>
        <v>0</v>
      </c>
    </row>
    <row r="428" ht="20.45" customHeight="1" spans="1:4">
      <c r="A428" s="194" t="s">
        <v>3106</v>
      </c>
      <c r="B428" s="187">
        <f>SUM(C428:D428)</f>
        <v>100</v>
      </c>
      <c r="C428" s="187">
        <v>100</v>
      </c>
      <c r="D428" s="187"/>
    </row>
    <row r="429" ht="20.45" customHeight="1" spans="1:4">
      <c r="A429" s="194" t="s">
        <v>3107</v>
      </c>
      <c r="B429" s="187">
        <f>SUM(C429:D429)</f>
        <v>280</v>
      </c>
      <c r="C429" s="187">
        <v>280</v>
      </c>
      <c r="D429" s="187"/>
    </row>
    <row r="430" ht="20.45" customHeight="1" spans="1:4">
      <c r="A430" s="196" t="s">
        <v>3108</v>
      </c>
      <c r="B430" s="187">
        <f>SUM(C430:D430)</f>
        <v>151.3</v>
      </c>
      <c r="C430" s="187">
        <v>151.3</v>
      </c>
      <c r="D430" s="187"/>
    </row>
    <row r="431" ht="20.45" customHeight="1" spans="1:4">
      <c r="A431" s="191" t="s">
        <v>3109</v>
      </c>
      <c r="B431" s="187">
        <f>SUM(B432:B443)</f>
        <v>20508</v>
      </c>
      <c r="C431" s="187">
        <f>SUM(C432:C443)</f>
        <v>20418</v>
      </c>
      <c r="D431" s="187">
        <f>SUM(D432:D443)</f>
        <v>90</v>
      </c>
    </row>
    <row r="432" ht="20.45" customHeight="1" spans="1:4">
      <c r="A432" s="188" t="s">
        <v>3110</v>
      </c>
      <c r="B432" s="187">
        <f t="shared" ref="B432:B443" si="22">SUM(C432:D432)</f>
        <v>550</v>
      </c>
      <c r="C432" s="187">
        <v>550</v>
      </c>
      <c r="D432" s="187"/>
    </row>
    <row r="433" ht="20.45" customHeight="1" spans="1:4">
      <c r="A433" s="188" t="s">
        <v>3111</v>
      </c>
      <c r="B433" s="187">
        <f t="shared" si="22"/>
        <v>300</v>
      </c>
      <c r="C433" s="187">
        <v>300</v>
      </c>
      <c r="D433" s="187"/>
    </row>
    <row r="434" ht="20.45" customHeight="1" spans="1:4">
      <c r="A434" s="188" t="s">
        <v>3112</v>
      </c>
      <c r="B434" s="187">
        <f t="shared" si="22"/>
        <v>300</v>
      </c>
      <c r="C434" s="187">
        <v>300</v>
      </c>
      <c r="D434" s="187"/>
    </row>
    <row r="435" ht="20.45" customHeight="1" spans="1:4">
      <c r="A435" s="196" t="s">
        <v>3113</v>
      </c>
      <c r="B435" s="187">
        <f t="shared" si="22"/>
        <v>220</v>
      </c>
      <c r="C435" s="187">
        <v>220</v>
      </c>
      <c r="D435" s="187"/>
    </row>
    <row r="436" ht="20.45" customHeight="1" spans="1:4">
      <c r="A436" s="196" t="s">
        <v>3114</v>
      </c>
      <c r="B436" s="187">
        <f t="shared" si="22"/>
        <v>48</v>
      </c>
      <c r="C436" s="187">
        <v>48</v>
      </c>
      <c r="D436" s="187"/>
    </row>
    <row r="437" ht="20.45" customHeight="1" spans="1:4">
      <c r="A437" s="196" t="s">
        <v>3115</v>
      </c>
      <c r="B437" s="187">
        <f t="shared" si="22"/>
        <v>5200</v>
      </c>
      <c r="C437" s="187">
        <v>5200</v>
      </c>
      <c r="D437" s="187"/>
    </row>
    <row r="438" ht="20.45" customHeight="1" spans="1:4">
      <c r="A438" s="196" t="s">
        <v>3116</v>
      </c>
      <c r="B438" s="187">
        <f t="shared" si="22"/>
        <v>1300</v>
      </c>
      <c r="C438" s="187">
        <v>1300</v>
      </c>
      <c r="D438" s="187"/>
    </row>
    <row r="439" ht="20.45" customHeight="1" spans="1:4">
      <c r="A439" s="196" t="s">
        <v>3117</v>
      </c>
      <c r="B439" s="187">
        <f t="shared" si="22"/>
        <v>7200</v>
      </c>
      <c r="C439" s="187">
        <v>7200</v>
      </c>
      <c r="D439" s="187"/>
    </row>
    <row r="440" ht="20.45" customHeight="1" spans="1:4">
      <c r="A440" s="196" t="s">
        <v>3118</v>
      </c>
      <c r="B440" s="187">
        <f t="shared" si="22"/>
        <v>5100</v>
      </c>
      <c r="C440" s="187">
        <v>5100</v>
      </c>
      <c r="D440" s="187"/>
    </row>
    <row r="441" ht="20.45" customHeight="1" spans="1:4">
      <c r="A441" s="196" t="s">
        <v>3119</v>
      </c>
      <c r="B441" s="187">
        <f t="shared" si="22"/>
        <v>100</v>
      </c>
      <c r="C441" s="187">
        <v>100</v>
      </c>
      <c r="D441" s="187"/>
    </row>
    <row r="442" ht="20.45" customHeight="1" spans="1:4">
      <c r="A442" s="196" t="s">
        <v>3120</v>
      </c>
      <c r="B442" s="187">
        <f t="shared" si="22"/>
        <v>100</v>
      </c>
      <c r="C442" s="187">
        <v>100</v>
      </c>
      <c r="D442" s="187"/>
    </row>
    <row r="443" ht="20.45" customHeight="1" spans="1:4">
      <c r="A443" s="196" t="s">
        <v>3121</v>
      </c>
      <c r="B443" s="187">
        <f t="shared" si="22"/>
        <v>90</v>
      </c>
      <c r="C443" s="187"/>
      <c r="D443" s="187">
        <v>90</v>
      </c>
    </row>
    <row r="444" ht="20.45" customHeight="1" spans="1:4">
      <c r="A444" s="191" t="s">
        <v>3122</v>
      </c>
      <c r="B444" s="187">
        <f>SUM(B445:B449)</f>
        <v>5567.9</v>
      </c>
      <c r="C444" s="187">
        <f>SUM(C445:C449)</f>
        <v>2567.9</v>
      </c>
      <c r="D444" s="187">
        <f>SUM(D445:D449)</f>
        <v>3000</v>
      </c>
    </row>
    <row r="445" ht="20.45" customHeight="1" spans="1:4">
      <c r="A445" s="196" t="s">
        <v>3123</v>
      </c>
      <c r="B445" s="187">
        <f>SUM(C445:D445)</f>
        <v>5000</v>
      </c>
      <c r="C445" s="187">
        <v>2000</v>
      </c>
      <c r="D445" s="187">
        <v>3000</v>
      </c>
    </row>
    <row r="446" ht="20.45" customHeight="1" spans="1:4">
      <c r="A446" s="196" t="s">
        <v>3124</v>
      </c>
      <c r="B446" s="187">
        <f>SUM(C446:D446)</f>
        <v>392</v>
      </c>
      <c r="C446" s="187">
        <v>392</v>
      </c>
      <c r="D446" s="187"/>
    </row>
    <row r="447" ht="20.45" customHeight="1" spans="1:4">
      <c r="A447" s="196" t="s">
        <v>3125</v>
      </c>
      <c r="B447" s="187">
        <f>SUM(C447:D447)</f>
        <v>44.58</v>
      </c>
      <c r="C447" s="187">
        <v>44.58</v>
      </c>
      <c r="D447" s="187"/>
    </row>
    <row r="448" ht="30" spans="1:4">
      <c r="A448" s="196" t="s">
        <v>3126</v>
      </c>
      <c r="B448" s="187">
        <f>SUM(C448:D448)</f>
        <v>31.32</v>
      </c>
      <c r="C448" s="187">
        <v>31.32</v>
      </c>
      <c r="D448" s="187"/>
    </row>
    <row r="449" ht="20.45" customHeight="1" spans="1:4">
      <c r="A449" s="194" t="s">
        <v>3127</v>
      </c>
      <c r="B449" s="187">
        <f>SUM(C449:D449)</f>
        <v>100</v>
      </c>
      <c r="C449" s="187">
        <v>100</v>
      </c>
      <c r="D449" s="187"/>
    </row>
    <row r="450" ht="20.45" customHeight="1" spans="1:4">
      <c r="A450" s="191" t="s">
        <v>3128</v>
      </c>
      <c r="B450" s="187">
        <f>SUM(B451:B451)</f>
        <v>118.26</v>
      </c>
      <c r="C450" s="187">
        <f>SUM(C451:C451)</f>
        <v>118.26</v>
      </c>
      <c r="D450" s="187">
        <f>SUM(D451:D451)</f>
        <v>0</v>
      </c>
    </row>
    <row r="451" ht="20.45" customHeight="1" spans="1:4">
      <c r="A451" s="196" t="s">
        <v>3129</v>
      </c>
      <c r="B451" s="187">
        <f>SUM(C451:D451)</f>
        <v>118.26</v>
      </c>
      <c r="C451" s="187">
        <v>118.26</v>
      </c>
      <c r="D451" s="187"/>
    </row>
    <row r="452" ht="20.45" customHeight="1" spans="1:4">
      <c r="A452" s="191" t="s">
        <v>3130</v>
      </c>
      <c r="B452" s="187">
        <f>SUM(B453:B458)</f>
        <v>61.8</v>
      </c>
      <c r="C452" s="187">
        <f>SUM(C453:C458)</f>
        <v>15</v>
      </c>
      <c r="D452" s="187">
        <f>SUM(D453:D458)</f>
        <v>46.8</v>
      </c>
    </row>
    <row r="453" ht="20.45" customHeight="1" spans="1:4">
      <c r="A453" s="196" t="s">
        <v>3131</v>
      </c>
      <c r="B453" s="187">
        <f t="shared" ref="B453:B458" si="23">SUM(C453:D453)</f>
        <v>10</v>
      </c>
      <c r="C453" s="187"/>
      <c r="D453" s="187">
        <v>10</v>
      </c>
    </row>
    <row r="454" ht="20.45" customHeight="1" spans="1:4">
      <c r="A454" s="188" t="s">
        <v>3132</v>
      </c>
      <c r="B454" s="187">
        <f t="shared" si="23"/>
        <v>8.8</v>
      </c>
      <c r="C454" s="187"/>
      <c r="D454" s="187">
        <v>8.8</v>
      </c>
    </row>
    <row r="455" ht="20.45" customHeight="1" spans="1:4">
      <c r="A455" s="196" t="s">
        <v>3133</v>
      </c>
      <c r="B455" s="187">
        <f t="shared" si="23"/>
        <v>5</v>
      </c>
      <c r="C455" s="187">
        <v>5</v>
      </c>
      <c r="D455" s="187"/>
    </row>
    <row r="456" ht="20.45" customHeight="1" spans="1:4">
      <c r="A456" s="196" t="s">
        <v>3134</v>
      </c>
      <c r="B456" s="187">
        <f t="shared" si="23"/>
        <v>18</v>
      </c>
      <c r="C456" s="187"/>
      <c r="D456" s="187">
        <v>18</v>
      </c>
    </row>
    <row r="457" ht="20.45" customHeight="1" spans="1:4">
      <c r="A457" s="196" t="s">
        <v>3135</v>
      </c>
      <c r="B457" s="187">
        <f t="shared" si="23"/>
        <v>10</v>
      </c>
      <c r="C457" s="187"/>
      <c r="D457" s="187">
        <v>10</v>
      </c>
    </row>
    <row r="458" ht="20.45" customHeight="1" spans="1:4">
      <c r="A458" s="188" t="s">
        <v>3136</v>
      </c>
      <c r="B458" s="187">
        <f t="shared" si="23"/>
        <v>10</v>
      </c>
      <c r="C458" s="187">
        <v>10</v>
      </c>
      <c r="D458" s="187"/>
    </row>
    <row r="459" ht="20.45" customHeight="1" spans="1:4">
      <c r="A459" s="191" t="s">
        <v>3137</v>
      </c>
      <c r="B459" s="187">
        <f>SUM(B460:B464)</f>
        <v>72.1</v>
      </c>
      <c r="C459" s="187">
        <f>SUM(C460:C464)</f>
        <v>62.1</v>
      </c>
      <c r="D459" s="187">
        <f>SUM(D460:D464)</f>
        <v>10</v>
      </c>
    </row>
    <row r="460" ht="20.45" customHeight="1" spans="1:4">
      <c r="A460" s="188" t="s">
        <v>3138</v>
      </c>
      <c r="B460" s="187">
        <f>SUM(C460:D460)</f>
        <v>20</v>
      </c>
      <c r="C460" s="187">
        <v>20</v>
      </c>
      <c r="D460" s="187"/>
    </row>
    <row r="461" ht="20.45" customHeight="1" spans="1:4">
      <c r="A461" s="188" t="s">
        <v>3139</v>
      </c>
      <c r="B461" s="187">
        <f>SUM(C461:D461)</f>
        <v>15</v>
      </c>
      <c r="C461" s="187">
        <v>15</v>
      </c>
      <c r="D461" s="187"/>
    </row>
    <row r="462" ht="20.45" customHeight="1" spans="1:4">
      <c r="A462" s="188" t="s">
        <v>3140</v>
      </c>
      <c r="B462" s="187">
        <f>SUM(C462:D462)</f>
        <v>10</v>
      </c>
      <c r="C462" s="187"/>
      <c r="D462" s="187">
        <v>10</v>
      </c>
    </row>
    <row r="463" ht="20.45" customHeight="1" spans="1:4">
      <c r="A463" s="188" t="s">
        <v>3141</v>
      </c>
      <c r="B463" s="187">
        <f>SUM(C463:D463)</f>
        <v>2</v>
      </c>
      <c r="C463" s="187">
        <v>2</v>
      </c>
      <c r="D463" s="187"/>
    </row>
    <row r="464" ht="20.45" customHeight="1" spans="1:4">
      <c r="A464" s="188" t="s">
        <v>3142</v>
      </c>
      <c r="B464" s="187">
        <f>SUM(C464:D464)</f>
        <v>25.1</v>
      </c>
      <c r="C464" s="187">
        <v>25.1</v>
      </c>
      <c r="D464" s="187"/>
    </row>
    <row r="465" ht="20.45" customHeight="1" spans="1:4">
      <c r="A465" s="191" t="s">
        <v>3143</v>
      </c>
      <c r="B465" s="187">
        <f>SUM(B466:B471)</f>
        <v>3781.87</v>
      </c>
      <c r="C465" s="187">
        <f>SUM(C466:C471)</f>
        <v>1328.76</v>
      </c>
      <c r="D465" s="187">
        <f>SUM(D466:D471)</f>
        <v>2453.11</v>
      </c>
    </row>
    <row r="466" ht="20.45" customHeight="1" spans="1:4">
      <c r="A466" s="197" t="s">
        <v>3144</v>
      </c>
      <c r="B466" s="187">
        <f t="shared" ref="B466:B471" si="24">SUM(C466:D466)</f>
        <v>924</v>
      </c>
      <c r="C466" s="187">
        <v>924</v>
      </c>
      <c r="D466" s="187"/>
    </row>
    <row r="467" ht="20.45" customHeight="1" spans="1:4">
      <c r="A467" s="188" t="s">
        <v>3145</v>
      </c>
      <c r="B467" s="187">
        <f t="shared" si="24"/>
        <v>687.11</v>
      </c>
      <c r="C467" s="187">
        <v>33</v>
      </c>
      <c r="D467" s="187">
        <v>654.11</v>
      </c>
    </row>
    <row r="468" ht="20.45" customHeight="1" spans="1:4">
      <c r="A468" s="188" t="s">
        <v>3146</v>
      </c>
      <c r="B468" s="187">
        <f t="shared" si="24"/>
        <v>50</v>
      </c>
      <c r="C468" s="187">
        <v>50</v>
      </c>
      <c r="D468" s="187"/>
    </row>
    <row r="469" ht="20.45" customHeight="1" spans="1:4">
      <c r="A469" s="188" t="s">
        <v>3147</v>
      </c>
      <c r="B469" s="187">
        <f t="shared" si="24"/>
        <v>440.76</v>
      </c>
      <c r="C469" s="187">
        <v>141.76</v>
      </c>
      <c r="D469" s="187">
        <v>299</v>
      </c>
    </row>
    <row r="470" ht="33" customHeight="1" spans="1:4">
      <c r="A470" s="188" t="s">
        <v>3148</v>
      </c>
      <c r="B470" s="187">
        <f t="shared" si="24"/>
        <v>1500</v>
      </c>
      <c r="C470" s="187"/>
      <c r="D470" s="187">
        <v>1500</v>
      </c>
    </row>
    <row r="471" ht="19.5" customHeight="1" spans="1:4">
      <c r="A471" s="188" t="s">
        <v>3149</v>
      </c>
      <c r="B471" s="187">
        <f t="shared" si="24"/>
        <v>180</v>
      </c>
      <c r="C471" s="187">
        <v>180</v>
      </c>
      <c r="D471" s="187"/>
    </row>
    <row r="472" ht="19.5" customHeight="1" spans="1:4">
      <c r="A472" s="191" t="s">
        <v>3150</v>
      </c>
      <c r="B472" s="187">
        <f>SUM(B473:B474)</f>
        <v>194</v>
      </c>
      <c r="C472" s="187">
        <f>SUM(C473:C474)</f>
        <v>194</v>
      </c>
      <c r="D472" s="187">
        <f>SUM(D473:D474)</f>
        <v>0</v>
      </c>
    </row>
    <row r="473" ht="33" customHeight="1" spans="1:4">
      <c r="A473" s="192" t="s">
        <v>3151</v>
      </c>
      <c r="B473" s="187">
        <f>SUM(C473:D473)</f>
        <v>40</v>
      </c>
      <c r="C473" s="187">
        <v>40</v>
      </c>
      <c r="D473" s="187"/>
    </row>
    <row r="474" ht="19.5" customHeight="1" spans="1:4">
      <c r="A474" s="198" t="s">
        <v>3152</v>
      </c>
      <c r="B474" s="187">
        <f>SUM(C474:D474)</f>
        <v>154</v>
      </c>
      <c r="C474" s="187">
        <v>154</v>
      </c>
      <c r="D474" s="187"/>
    </row>
    <row r="475" ht="20.1" customHeight="1" spans="1:4">
      <c r="A475" s="191" t="s">
        <v>3153</v>
      </c>
      <c r="B475" s="187">
        <f>SUM(B476)</f>
        <v>21.9</v>
      </c>
      <c r="C475" s="187">
        <f>SUM(C476)</f>
        <v>21.9</v>
      </c>
      <c r="D475" s="187">
        <f>SUM(D476)</f>
        <v>0</v>
      </c>
    </row>
    <row r="476" ht="20.1" customHeight="1" spans="1:4">
      <c r="A476" s="198" t="s">
        <v>3154</v>
      </c>
      <c r="B476" s="187">
        <f>SUM(C476:D476)</f>
        <v>21.9</v>
      </c>
      <c r="C476" s="187">
        <v>21.9</v>
      </c>
      <c r="D476" s="187"/>
    </row>
    <row r="477" ht="20.1" customHeight="1" spans="1:4">
      <c r="A477" s="191" t="s">
        <v>3155</v>
      </c>
      <c r="B477" s="187">
        <f>SUM(B478)</f>
        <v>350</v>
      </c>
      <c r="C477" s="187">
        <f>SUM(C478)</f>
        <v>350</v>
      </c>
      <c r="D477" s="187">
        <f>SUM(D478)</f>
        <v>0</v>
      </c>
    </row>
    <row r="478" ht="20.1" customHeight="1" spans="1:4">
      <c r="A478" s="188" t="s">
        <v>3156</v>
      </c>
      <c r="B478" s="187">
        <f>SUM(C478:D478)</f>
        <v>350</v>
      </c>
      <c r="C478" s="187">
        <v>350</v>
      </c>
      <c r="D478" s="187"/>
    </row>
    <row r="479" ht="20.1" customHeight="1" spans="1:4">
      <c r="A479" s="191" t="s">
        <v>3157</v>
      </c>
      <c r="B479" s="187">
        <f>SUM(B480:B483)</f>
        <v>1100</v>
      </c>
      <c r="C479" s="187">
        <f>SUM(C480:C483)</f>
        <v>725</v>
      </c>
      <c r="D479" s="187">
        <f>SUM(D480:D483)</f>
        <v>375</v>
      </c>
    </row>
    <row r="480" ht="20.1" customHeight="1" spans="1:4">
      <c r="A480" s="188" t="s">
        <v>3158</v>
      </c>
      <c r="B480" s="187">
        <f>SUM(C480:D480)</f>
        <v>450</v>
      </c>
      <c r="C480" s="187">
        <v>350</v>
      </c>
      <c r="D480" s="187">
        <v>100</v>
      </c>
    </row>
    <row r="481" ht="20.1" customHeight="1" spans="1:4">
      <c r="A481" s="188" t="s">
        <v>3159</v>
      </c>
      <c r="B481" s="187">
        <f>SUM(C481:D481)</f>
        <v>238.44</v>
      </c>
      <c r="C481" s="187">
        <v>113.44</v>
      </c>
      <c r="D481" s="187">
        <v>125</v>
      </c>
    </row>
    <row r="482" ht="20.1" customHeight="1" spans="1:4">
      <c r="A482" s="188" t="s">
        <v>3160</v>
      </c>
      <c r="B482" s="187">
        <f>SUM(C482:D482)</f>
        <v>350</v>
      </c>
      <c r="C482" s="187">
        <v>200</v>
      </c>
      <c r="D482" s="187">
        <v>150</v>
      </c>
    </row>
    <row r="483" ht="20.1" customHeight="1" spans="1:4">
      <c r="A483" s="188" t="s">
        <v>3161</v>
      </c>
      <c r="B483" s="187">
        <f>SUM(C483:D483)</f>
        <v>61.56</v>
      </c>
      <c r="C483" s="187">
        <v>61.56</v>
      </c>
      <c r="D483" s="187"/>
    </row>
  </sheetData>
  <mergeCells count="3">
    <mergeCell ref="A1:D1"/>
    <mergeCell ref="B4:D4"/>
    <mergeCell ref="A4:A5"/>
  </mergeCells>
  <conditionalFormatting sqref="A6:A17 A19:A23">
    <cfRule type="expression" dxfId="0" priority="6" stopIfTrue="1">
      <formula>"len($A:$A)=3"</formula>
    </cfRule>
  </conditionalFormatting>
  <printOptions horizontalCentered="1"/>
  <pageMargins left="0.786805555555556" right="0.786805555555556" top="0.786805555555556" bottom="0.786805555555556" header="0.590277777777778" footer="0.393055555555556"/>
  <pageSetup paperSize="9" firstPageNumber="115" orientation="portrait" useFirstPageNumber="1"/>
  <headerFooter>
    <oddFooter>&amp;C— &amp;P —</oddFooter>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44"/>
  <sheetViews>
    <sheetView showZeros="0" tabSelected="1" workbookViewId="0">
      <selection activeCell="H11" sqref="H10:H11"/>
    </sheetView>
  </sheetViews>
  <sheetFormatPr defaultColWidth="9" defaultRowHeight="14.25" outlineLevelCol="6"/>
  <cols>
    <col min="1" max="1" width="20.375" style="49" customWidth="1"/>
    <col min="2" max="2" width="13.25" style="49" customWidth="1"/>
    <col min="3" max="3" width="15.125" style="49" customWidth="1"/>
    <col min="4" max="4" width="15.75" style="49" customWidth="1"/>
    <col min="5" max="5" width="16.625" style="50" customWidth="1"/>
    <col min="6" max="16384" width="9" style="49"/>
  </cols>
  <sheetData>
    <row r="1" s="46" customFormat="1" ht="27" spans="1:5">
      <c r="A1" s="51" t="s">
        <v>3162</v>
      </c>
      <c r="B1" s="51"/>
      <c r="C1" s="51"/>
      <c r="D1" s="51"/>
      <c r="E1" s="51"/>
    </row>
    <row r="2" s="47" customFormat="1" ht="9" customHeight="1" spans="1:5">
      <c r="A2" s="52"/>
      <c r="B2" s="52"/>
      <c r="C2" s="52"/>
      <c r="D2" s="52"/>
      <c r="E2" s="52"/>
    </row>
    <row r="3" ht="20.25" customHeight="1" spans="1:5">
      <c r="A3" s="47" t="s">
        <v>3163</v>
      </c>
      <c r="C3" s="53"/>
      <c r="D3" s="53"/>
      <c r="E3" s="53" t="s">
        <v>69</v>
      </c>
    </row>
    <row r="4" s="48" customFormat="1" ht="39.75" customHeight="1" spans="1:5">
      <c r="A4" s="56" t="s">
        <v>3164</v>
      </c>
      <c r="B4" s="56" t="s">
        <v>2680</v>
      </c>
      <c r="C4" s="56" t="s">
        <v>3165</v>
      </c>
      <c r="D4" s="56" t="s">
        <v>3166</v>
      </c>
      <c r="E4" s="59" t="s">
        <v>3167</v>
      </c>
    </row>
    <row r="5" ht="30" customHeight="1" spans="1:5">
      <c r="A5" s="172" t="s">
        <v>3168</v>
      </c>
      <c r="B5" s="173">
        <f>SUM(B6:B15)</f>
        <v>1010886</v>
      </c>
      <c r="C5" s="173">
        <f>SUM(C6:C15)</f>
        <v>46784</v>
      </c>
      <c r="D5" s="173">
        <f>SUM(D6:D15)</f>
        <v>799202</v>
      </c>
      <c r="E5" s="173">
        <f>SUM(E6:E15)</f>
        <v>164900</v>
      </c>
    </row>
    <row r="6" ht="30" customHeight="1" spans="1:7">
      <c r="A6" s="174" t="s">
        <v>3169</v>
      </c>
      <c r="B6" s="175">
        <f>SUM(C6:E6)</f>
        <v>132969</v>
      </c>
      <c r="C6" s="175">
        <v>18669</v>
      </c>
      <c r="D6" s="175">
        <v>96550</v>
      </c>
      <c r="E6" s="175">
        <v>17750</v>
      </c>
      <c r="G6" s="176"/>
    </row>
    <row r="7" ht="30" customHeight="1" spans="1:7">
      <c r="A7" s="174" t="s">
        <v>3170</v>
      </c>
      <c r="B7" s="175">
        <f t="shared" ref="B7:B15" si="0">SUM(C7:E7)</f>
        <v>82444</v>
      </c>
      <c r="C7" s="175">
        <v>2622</v>
      </c>
      <c r="D7" s="175">
        <v>62380</v>
      </c>
      <c r="E7" s="175">
        <v>17442</v>
      </c>
      <c r="G7" s="176"/>
    </row>
    <row r="8" ht="30" customHeight="1" spans="1:7">
      <c r="A8" s="174" t="s">
        <v>3171</v>
      </c>
      <c r="B8" s="175">
        <f t="shared" si="0"/>
        <v>88210</v>
      </c>
      <c r="C8" s="175">
        <v>2530</v>
      </c>
      <c r="D8" s="175">
        <v>72334</v>
      </c>
      <c r="E8" s="175">
        <v>13346</v>
      </c>
      <c r="G8" s="176"/>
    </row>
    <row r="9" ht="30" customHeight="1" spans="1:7">
      <c r="A9" s="174" t="s">
        <v>3172</v>
      </c>
      <c r="B9" s="175">
        <f t="shared" si="0"/>
        <v>92739</v>
      </c>
      <c r="C9" s="175">
        <v>2928</v>
      </c>
      <c r="D9" s="175">
        <v>71886</v>
      </c>
      <c r="E9" s="175">
        <v>17925</v>
      </c>
      <c r="G9" s="176"/>
    </row>
    <row r="10" ht="30" customHeight="1" spans="1:7">
      <c r="A10" s="174" t="s">
        <v>3173</v>
      </c>
      <c r="B10" s="175">
        <f t="shared" si="0"/>
        <v>88114</v>
      </c>
      <c r="C10" s="175">
        <v>2176</v>
      </c>
      <c r="D10" s="175">
        <v>73884</v>
      </c>
      <c r="E10" s="175">
        <v>12054</v>
      </c>
      <c r="G10" s="176"/>
    </row>
    <row r="11" ht="30" customHeight="1" spans="1:7">
      <c r="A11" s="174" t="s">
        <v>3174</v>
      </c>
      <c r="B11" s="175">
        <f t="shared" si="0"/>
        <v>116095</v>
      </c>
      <c r="C11" s="175">
        <v>2819</v>
      </c>
      <c r="D11" s="175">
        <v>93091</v>
      </c>
      <c r="E11" s="175">
        <v>20185</v>
      </c>
      <c r="G11" s="176"/>
    </row>
    <row r="12" ht="30" customHeight="1" spans="1:7">
      <c r="A12" s="174" t="s">
        <v>3175</v>
      </c>
      <c r="B12" s="175">
        <f t="shared" si="0"/>
        <v>64527</v>
      </c>
      <c r="C12" s="175">
        <v>2155</v>
      </c>
      <c r="D12" s="175">
        <v>51343</v>
      </c>
      <c r="E12" s="175">
        <v>11029</v>
      </c>
      <c r="G12" s="176"/>
    </row>
    <row r="13" ht="30" customHeight="1" spans="1:7">
      <c r="A13" s="174" t="s">
        <v>3176</v>
      </c>
      <c r="B13" s="175">
        <f t="shared" si="0"/>
        <v>86421</v>
      </c>
      <c r="C13" s="175">
        <v>3267</v>
      </c>
      <c r="D13" s="175">
        <v>72986</v>
      </c>
      <c r="E13" s="175">
        <v>10168</v>
      </c>
      <c r="G13" s="176"/>
    </row>
    <row r="14" ht="30" customHeight="1" spans="1:7">
      <c r="A14" s="174" t="s">
        <v>3177</v>
      </c>
      <c r="B14" s="175">
        <f t="shared" si="0"/>
        <v>140922</v>
      </c>
      <c r="C14" s="175">
        <v>2850</v>
      </c>
      <c r="D14" s="175">
        <v>106196</v>
      </c>
      <c r="E14" s="175">
        <v>31876</v>
      </c>
      <c r="G14" s="176"/>
    </row>
    <row r="15" ht="30" customHeight="1" spans="1:7">
      <c r="A15" s="174" t="s">
        <v>3178</v>
      </c>
      <c r="B15" s="175">
        <f t="shared" si="0"/>
        <v>118445</v>
      </c>
      <c r="C15" s="175">
        <v>6768</v>
      </c>
      <c r="D15" s="175">
        <v>98552</v>
      </c>
      <c r="E15" s="175">
        <v>13125</v>
      </c>
      <c r="G15" s="176"/>
    </row>
    <row r="16" s="156" customFormat="1" ht="30" customHeight="1" spans="1:5">
      <c r="A16" s="172" t="s">
        <v>3179</v>
      </c>
      <c r="B16" s="173">
        <f>B17-B5</f>
        <v>919966</v>
      </c>
      <c r="C16" s="173">
        <f>C17-C5</f>
        <v>0</v>
      </c>
      <c r="D16" s="173">
        <f>D17-D5</f>
        <v>18028</v>
      </c>
      <c r="E16" s="173">
        <f>E17-E5</f>
        <v>901938</v>
      </c>
    </row>
    <row r="17" s="156" customFormat="1" ht="30" customHeight="1" spans="1:5">
      <c r="A17" s="172" t="s">
        <v>3180</v>
      </c>
      <c r="B17" s="173">
        <f>SUM(C17:E17)</f>
        <v>1930852</v>
      </c>
      <c r="C17" s="173">
        <v>46784</v>
      </c>
      <c r="D17" s="173">
        <v>817230</v>
      </c>
      <c r="E17" s="173">
        <v>1066838</v>
      </c>
    </row>
    <row r="18" spans="1:1">
      <c r="A18" s="66"/>
    </row>
    <row r="19" ht="25" customHeight="1" spans="1:5">
      <c r="A19" s="177" t="s">
        <v>3181</v>
      </c>
      <c r="B19" s="177"/>
      <c r="C19" s="177"/>
      <c r="D19" s="177"/>
      <c r="E19" s="177"/>
    </row>
    <row r="20" ht="35" customHeight="1" spans="1:5">
      <c r="A20" s="178" t="s">
        <v>3182</v>
      </c>
      <c r="B20" s="179"/>
      <c r="C20" s="179"/>
      <c r="D20" s="179"/>
      <c r="E20" s="179"/>
    </row>
    <row r="21" ht="35" customHeight="1" spans="1:5">
      <c r="A21" s="180" t="s">
        <v>3183</v>
      </c>
      <c r="B21" s="181"/>
      <c r="C21" s="181"/>
      <c r="D21" s="181"/>
      <c r="E21" s="181"/>
    </row>
    <row r="22" ht="35" customHeight="1" spans="1:5">
      <c r="A22" s="180" t="s">
        <v>3184</v>
      </c>
      <c r="B22" s="181"/>
      <c r="C22" s="181"/>
      <c r="D22" s="181"/>
      <c r="E22" s="181"/>
    </row>
    <row r="23" ht="25" customHeight="1" spans="1:5">
      <c r="A23" s="178"/>
      <c r="B23" s="179"/>
      <c r="C23" s="179"/>
      <c r="D23" s="179"/>
      <c r="E23" s="179"/>
    </row>
    <row r="24" ht="25" customHeight="1" spans="1:1">
      <c r="A24" s="66"/>
    </row>
    <row r="25" ht="25" customHeight="1" spans="1:1">
      <c r="A25" s="66"/>
    </row>
    <row r="26" ht="25" customHeight="1" spans="1:1">
      <c r="A26" s="66"/>
    </row>
    <row r="27" ht="25" customHeight="1" spans="1:1">
      <c r="A27" s="66"/>
    </row>
    <row r="28" ht="25" customHeight="1" spans="1:1">
      <c r="A28" s="66"/>
    </row>
    <row r="29" ht="25" customHeight="1"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6">
    <mergeCell ref="A1:E1"/>
    <mergeCell ref="A19:E19"/>
    <mergeCell ref="A20:E20"/>
    <mergeCell ref="A21:E21"/>
    <mergeCell ref="A22:E22"/>
    <mergeCell ref="A23:E23"/>
  </mergeCells>
  <conditionalFormatting sqref="A5">
    <cfRule type="expression" dxfId="0" priority="12" stopIfTrue="1">
      <formula>"len($A:$A)=3"</formula>
    </cfRule>
  </conditionalFormatting>
  <conditionalFormatting sqref="A6">
    <cfRule type="expression" dxfId="0" priority="6" stopIfTrue="1">
      <formula>"len($A:$A)=3"</formula>
    </cfRule>
  </conditionalFormatting>
  <conditionalFormatting sqref="A16">
    <cfRule type="expression" dxfId="0" priority="2" stopIfTrue="1">
      <formula>"len($A:$A)=3"</formula>
    </cfRule>
  </conditionalFormatting>
  <conditionalFormatting sqref="A17">
    <cfRule type="expression" dxfId="0" priority="1" stopIfTrue="1">
      <formula>"len($A:$A)=3"</formula>
    </cfRule>
  </conditionalFormatting>
  <conditionalFormatting sqref="A7:A15">
    <cfRule type="expression" dxfId="0" priority="3" stopIfTrue="1">
      <formula>"len($A:$A)=3"</formula>
    </cfRule>
  </conditionalFormatting>
  <printOptions horizontalCentered="1"/>
  <pageMargins left="0.786805555555556" right="0.786805555555556" top="0.786805555555556" bottom="0.786805555555556" header="0.590277777777778" footer="0.393055555555556"/>
  <pageSetup paperSize="9" scale="98" firstPageNumber="132" fitToHeight="0" orientation="portrait" useFirstPageNumber="1" horizontalDpi="600"/>
  <headerFooter>
    <oddFooter>&amp;C—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45066682943"/>
  </sheetPr>
  <dimension ref="A1:B50"/>
  <sheetViews>
    <sheetView showZeros="0" workbookViewId="0">
      <selection activeCell="F9" sqref="F9"/>
    </sheetView>
  </sheetViews>
  <sheetFormatPr defaultColWidth="9" defaultRowHeight="14.25" outlineLevelCol="1"/>
  <cols>
    <col min="1" max="1" width="51.375" style="49" customWidth="1"/>
    <col min="2" max="2" width="21" style="49" customWidth="1"/>
    <col min="3" max="16384" width="9" style="49"/>
  </cols>
  <sheetData>
    <row r="1" s="46" customFormat="1" ht="53.25" customHeight="1" spans="1:2">
      <c r="A1" s="166" t="s">
        <v>3185</v>
      </c>
      <c r="B1" s="166"/>
    </row>
    <row r="2" s="47" customFormat="1" ht="9" customHeight="1" spans="1:2">
      <c r="A2" s="52"/>
      <c r="B2" s="52"/>
    </row>
    <row r="3" ht="20.25" customHeight="1" spans="1:2">
      <c r="A3" s="47" t="s">
        <v>3186</v>
      </c>
      <c r="B3" s="53" t="s">
        <v>69</v>
      </c>
    </row>
    <row r="4" s="48" customFormat="1" ht="24" customHeight="1" spans="1:2">
      <c r="A4" s="56" t="s">
        <v>3187</v>
      </c>
      <c r="B4" s="56" t="s">
        <v>3188</v>
      </c>
    </row>
    <row r="5" s="48" customFormat="1" ht="24" customHeight="1" spans="1:2">
      <c r="A5" s="56"/>
      <c r="B5" s="56"/>
    </row>
    <row r="6" ht="18.95" customHeight="1" spans="1:2">
      <c r="A6" s="167" t="s">
        <v>3189</v>
      </c>
      <c r="B6" s="168">
        <f>SUM(B7,B31,B12,B23,B38,B42,B45)</f>
        <v>130723.18</v>
      </c>
    </row>
    <row r="7" ht="18.95" customHeight="1" spans="1:2">
      <c r="A7" s="169" t="s">
        <v>3190</v>
      </c>
      <c r="B7" s="168">
        <f>SUM(B8:B11)</f>
        <v>47635.92</v>
      </c>
    </row>
    <row r="8" ht="18.95" customHeight="1" spans="1:2">
      <c r="A8" s="170" t="s">
        <v>3191</v>
      </c>
      <c r="B8" s="171">
        <v>32199.18</v>
      </c>
    </row>
    <row r="9" ht="18.95" customHeight="1" spans="1:2">
      <c r="A9" s="170" t="s">
        <v>3192</v>
      </c>
      <c r="B9" s="171">
        <v>10259.21</v>
      </c>
    </row>
    <row r="10" ht="18.95" customHeight="1" spans="1:2">
      <c r="A10" s="170" t="s">
        <v>3193</v>
      </c>
      <c r="B10" s="171">
        <v>3326.91</v>
      </c>
    </row>
    <row r="11" ht="18.95" customHeight="1" spans="1:2">
      <c r="A11" s="170" t="s">
        <v>3194</v>
      </c>
      <c r="B11" s="171">
        <v>1850.62</v>
      </c>
    </row>
    <row r="12" ht="18.95" customHeight="1" spans="1:2">
      <c r="A12" s="169" t="s">
        <v>3195</v>
      </c>
      <c r="B12" s="168">
        <f>SUM(B13:B22)</f>
        <v>13518.3</v>
      </c>
    </row>
    <row r="13" ht="18.95" customHeight="1" spans="1:2">
      <c r="A13" s="170" t="s">
        <v>3196</v>
      </c>
      <c r="B13" s="171">
        <v>8306.13</v>
      </c>
    </row>
    <row r="14" ht="18.95" customHeight="1" spans="1:2">
      <c r="A14" s="170" t="s">
        <v>3197</v>
      </c>
      <c r="B14" s="171">
        <v>626.98</v>
      </c>
    </row>
    <row r="15" ht="18.95" customHeight="1" spans="1:2">
      <c r="A15" s="170" t="s">
        <v>3198</v>
      </c>
      <c r="B15" s="171">
        <v>389.67</v>
      </c>
    </row>
    <row r="16" ht="18.95" customHeight="1" spans="1:2">
      <c r="A16" s="170" t="s">
        <v>3199</v>
      </c>
      <c r="B16" s="171">
        <v>60.71</v>
      </c>
    </row>
    <row r="17" ht="18.95" customHeight="1" spans="1:2">
      <c r="A17" s="170" t="s">
        <v>3200</v>
      </c>
      <c r="B17" s="171">
        <v>1101.41</v>
      </c>
    </row>
    <row r="18" ht="18.95" customHeight="1" spans="1:2">
      <c r="A18" s="170" t="s">
        <v>3201</v>
      </c>
      <c r="B18" s="171">
        <v>464.13</v>
      </c>
    </row>
    <row r="19" ht="18.95" customHeight="1" spans="1:2">
      <c r="A19" s="170" t="s">
        <v>3202</v>
      </c>
      <c r="B19" s="171">
        <v>2</v>
      </c>
    </row>
    <row r="20" ht="18.95" customHeight="1" spans="1:2">
      <c r="A20" s="170" t="s">
        <v>3203</v>
      </c>
      <c r="B20" s="171">
        <v>1232.17</v>
      </c>
    </row>
    <row r="21" ht="18.95" customHeight="1" spans="1:2">
      <c r="A21" s="170" t="s">
        <v>3204</v>
      </c>
      <c r="B21" s="171">
        <v>571.81</v>
      </c>
    </row>
    <row r="22" ht="18.95" customHeight="1" spans="1:2">
      <c r="A22" s="170" t="s">
        <v>3205</v>
      </c>
      <c r="B22" s="171">
        <f>567.57+195.72</f>
        <v>763.29</v>
      </c>
    </row>
    <row r="23" ht="18.95" customHeight="1" spans="1:2">
      <c r="A23" s="169" t="s">
        <v>3206</v>
      </c>
      <c r="B23" s="168">
        <f>SUM(B24:B30)</f>
        <v>537.77</v>
      </c>
    </row>
    <row r="24" ht="18.95" customHeight="1" spans="1:2">
      <c r="A24" s="170" t="s">
        <v>3207</v>
      </c>
      <c r="B24" s="171">
        <v>0</v>
      </c>
    </row>
    <row r="25" ht="18.95" customHeight="1" spans="1:2">
      <c r="A25" s="170" t="s">
        <v>3208</v>
      </c>
      <c r="B25" s="171">
        <v>0</v>
      </c>
    </row>
    <row r="26" ht="18.95" customHeight="1" spans="1:2">
      <c r="A26" s="170" t="s">
        <v>3209</v>
      </c>
      <c r="B26" s="171">
        <v>0</v>
      </c>
    </row>
    <row r="27" ht="18.95" customHeight="1" spans="1:2">
      <c r="A27" s="170" t="s">
        <v>3210</v>
      </c>
      <c r="B27" s="171">
        <v>0</v>
      </c>
    </row>
    <row r="28" ht="18.95" customHeight="1" spans="1:2">
      <c r="A28" s="170" t="s">
        <v>3211</v>
      </c>
      <c r="B28" s="171">
        <v>514.99</v>
      </c>
    </row>
    <row r="29" ht="18.95" customHeight="1" spans="1:2">
      <c r="A29" s="170" t="s">
        <v>3212</v>
      </c>
      <c r="B29" s="171">
        <v>11.9</v>
      </c>
    </row>
    <row r="30" ht="18.95" customHeight="1" spans="1:2">
      <c r="A30" s="170" t="s">
        <v>3213</v>
      </c>
      <c r="B30" s="171">
        <v>10.88</v>
      </c>
    </row>
    <row r="31" ht="18.95" customHeight="1" spans="1:2">
      <c r="A31" s="169" t="s">
        <v>3214</v>
      </c>
      <c r="B31" s="168">
        <f>SUM(B32:B37)</f>
        <v>112.18</v>
      </c>
    </row>
    <row r="32" ht="18.95" customHeight="1" spans="1:2">
      <c r="A32" s="170" t="s">
        <v>3207</v>
      </c>
      <c r="B32" s="171">
        <v>0</v>
      </c>
    </row>
    <row r="33" ht="18.95" customHeight="1" spans="1:2">
      <c r="A33" s="170" t="s">
        <v>3208</v>
      </c>
      <c r="B33" s="171">
        <v>0</v>
      </c>
    </row>
    <row r="34" ht="18.95" customHeight="1" spans="1:2">
      <c r="A34" s="170" t="s">
        <v>3209</v>
      </c>
      <c r="B34" s="171">
        <v>0</v>
      </c>
    </row>
    <row r="35" ht="18.95" customHeight="1" spans="1:2">
      <c r="A35" s="170" t="s">
        <v>3211</v>
      </c>
      <c r="B35" s="171">
        <v>111.36</v>
      </c>
    </row>
    <row r="36" ht="18.95" customHeight="1" spans="1:2">
      <c r="A36" s="170" t="s">
        <v>3212</v>
      </c>
      <c r="B36" s="171">
        <v>0</v>
      </c>
    </row>
    <row r="37" ht="18.95" customHeight="1" spans="1:2">
      <c r="A37" s="170" t="s">
        <v>3213</v>
      </c>
      <c r="B37" s="171">
        <v>0.82</v>
      </c>
    </row>
    <row r="38" ht="18.95" customHeight="1" spans="1:2">
      <c r="A38" s="169" t="s">
        <v>3215</v>
      </c>
      <c r="B38" s="168">
        <f>SUM(B39:B41)</f>
        <v>54849.56</v>
      </c>
    </row>
    <row r="39" ht="18.95" customHeight="1" spans="1:2">
      <c r="A39" s="170" t="s">
        <v>3216</v>
      </c>
      <c r="B39" s="171">
        <v>47405.47</v>
      </c>
    </row>
    <row r="40" ht="18.95" customHeight="1" spans="1:2">
      <c r="A40" s="170" t="s">
        <v>3217</v>
      </c>
      <c r="B40" s="171">
        <v>7444.09</v>
      </c>
    </row>
    <row r="41" ht="18.95" customHeight="1" spans="1:2">
      <c r="A41" s="170" t="s">
        <v>3218</v>
      </c>
      <c r="B41" s="171"/>
    </row>
    <row r="42" ht="18.95" customHeight="1" spans="1:2">
      <c r="A42" s="169" t="s">
        <v>3219</v>
      </c>
      <c r="B42" s="168">
        <f>SUM(B43:B44)</f>
        <v>2345.11</v>
      </c>
    </row>
    <row r="43" ht="18.95" customHeight="1" spans="1:2">
      <c r="A43" s="170" t="s">
        <v>3220</v>
      </c>
      <c r="B43" s="171">
        <v>2324.76</v>
      </c>
    </row>
    <row r="44" ht="18.95" customHeight="1" spans="1:2">
      <c r="A44" s="170" t="s">
        <v>3221</v>
      </c>
      <c r="B44" s="171">
        <v>20.35</v>
      </c>
    </row>
    <row r="45" ht="18.95" customHeight="1" spans="1:2">
      <c r="A45" s="169" t="s">
        <v>3222</v>
      </c>
      <c r="B45" s="168">
        <f>SUM(B46:B50)</f>
        <v>11724.34</v>
      </c>
    </row>
    <row r="46" ht="18.95" customHeight="1" spans="1:2">
      <c r="A46" s="170" t="s">
        <v>3223</v>
      </c>
      <c r="B46" s="171">
        <v>533.44</v>
      </c>
    </row>
    <row r="47" ht="18.95" customHeight="1" spans="1:2">
      <c r="A47" s="170" t="s">
        <v>3224</v>
      </c>
      <c r="B47" s="171"/>
    </row>
    <row r="48" ht="18.95" customHeight="1" spans="1:2">
      <c r="A48" s="170" t="s">
        <v>3225</v>
      </c>
      <c r="B48" s="171"/>
    </row>
    <row r="49" ht="18.95" customHeight="1" spans="1:2">
      <c r="A49" s="170" t="s">
        <v>3226</v>
      </c>
      <c r="B49" s="171">
        <v>11151.69</v>
      </c>
    </row>
    <row r="50" ht="18.95" customHeight="1" spans="1:2">
      <c r="A50" s="170" t="s">
        <v>3227</v>
      </c>
      <c r="B50" s="171">
        <v>39.21</v>
      </c>
    </row>
  </sheetData>
  <mergeCells count="3">
    <mergeCell ref="A1:B1"/>
    <mergeCell ref="A4:A5"/>
    <mergeCell ref="B4:B5"/>
  </mergeCells>
  <conditionalFormatting sqref="A12">
    <cfRule type="expression" dxfId="0" priority="14" stopIfTrue="1">
      <formula>"len($A:$A)=3"</formula>
    </cfRule>
  </conditionalFormatting>
  <conditionalFormatting sqref="A23">
    <cfRule type="expression" dxfId="0" priority="13" stopIfTrue="1">
      <formula>"len($A:$A)=3"</formula>
    </cfRule>
  </conditionalFormatting>
  <conditionalFormatting sqref="A24">
    <cfRule type="expression" dxfId="0" priority="7" stopIfTrue="1">
      <formula>"len($A:$A)=3"</formula>
    </cfRule>
  </conditionalFormatting>
  <conditionalFormatting sqref="A31">
    <cfRule type="expression" dxfId="0" priority="12" stopIfTrue="1">
      <formula>"len($A:$A)=3"</formula>
    </cfRule>
  </conditionalFormatting>
  <conditionalFormatting sqref="A38">
    <cfRule type="expression" dxfId="0" priority="11" stopIfTrue="1">
      <formula>"len($A:$A)=3"</formula>
    </cfRule>
  </conditionalFormatting>
  <conditionalFormatting sqref="A42">
    <cfRule type="expression" dxfId="0" priority="10" stopIfTrue="1">
      <formula>"len($A:$A)=3"</formula>
    </cfRule>
  </conditionalFormatting>
  <conditionalFormatting sqref="A45">
    <cfRule type="expression" dxfId="0" priority="9" stopIfTrue="1">
      <formula>"len($A:$A)=3"</formula>
    </cfRule>
  </conditionalFormatting>
  <conditionalFormatting sqref="A50">
    <cfRule type="expression" dxfId="0" priority="1" stopIfTrue="1">
      <formula>"len($A:$A)=3"</formula>
    </cfRule>
  </conditionalFormatting>
  <conditionalFormatting sqref="A6:A11">
    <cfRule type="expression" dxfId="0" priority="40" stopIfTrue="1">
      <formula>"len($A:$A)=3"</formula>
    </cfRule>
  </conditionalFormatting>
  <conditionalFormatting sqref="A13:A22">
    <cfRule type="expression" dxfId="0" priority="8" stopIfTrue="1">
      <formula>"len($A:$A)=3"</formula>
    </cfRule>
  </conditionalFormatting>
  <conditionalFormatting sqref="A25:A30">
    <cfRule type="expression" dxfId="0" priority="6" stopIfTrue="1">
      <formula>"len($A:$A)=3"</formula>
    </cfRule>
  </conditionalFormatting>
  <conditionalFormatting sqref="A32:A37">
    <cfRule type="expression" dxfId="0" priority="5" stopIfTrue="1">
      <formula>"len($A:$A)=3"</formula>
    </cfRule>
  </conditionalFormatting>
  <conditionalFormatting sqref="A39:A41">
    <cfRule type="expression" dxfId="0" priority="4" stopIfTrue="1">
      <formula>"len($A:$A)=3"</formula>
    </cfRule>
  </conditionalFormatting>
  <conditionalFormatting sqref="A43:A44">
    <cfRule type="expression" dxfId="0" priority="3" stopIfTrue="1">
      <formula>"len($A:$A)=3"</formula>
    </cfRule>
  </conditionalFormatting>
  <conditionalFormatting sqref="A46:A49">
    <cfRule type="expression" dxfId="0" priority="2" stopIfTrue="1">
      <formula>"len($A:$A)=3"</formula>
    </cfRule>
  </conditionalFormatting>
  <printOptions horizontalCentered="1"/>
  <pageMargins left="0.786805555555556" right="0.786805555555556" top="0.786805555555556" bottom="0.786805555555556" header="0.590277777777778" footer="0.393055555555556"/>
  <pageSetup paperSize="9" firstPageNumber="133" orientation="portrait" useFirstPageNumber="1"/>
  <headerFooter>
    <oddFooter>&amp;C—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399945066682943"/>
  </sheetPr>
  <dimension ref="A1:D36"/>
  <sheetViews>
    <sheetView showZeros="0" workbookViewId="0">
      <selection activeCell="C40" sqref="C40"/>
    </sheetView>
  </sheetViews>
  <sheetFormatPr defaultColWidth="9" defaultRowHeight="14.25" outlineLevelCol="3"/>
  <cols>
    <col min="1" max="1" width="55.75" style="49" customWidth="1"/>
    <col min="2" max="3" width="8.875" style="49" customWidth="1"/>
    <col min="4" max="4" width="8.875" style="50" customWidth="1"/>
    <col min="5" max="16384" width="9" style="49"/>
  </cols>
  <sheetData>
    <row r="1" s="46" customFormat="1" ht="24.75" customHeight="1" spans="1:4">
      <c r="A1" s="51" t="s">
        <v>3228</v>
      </c>
      <c r="B1" s="51"/>
      <c r="C1" s="51"/>
      <c r="D1" s="51"/>
    </row>
    <row r="2" s="47" customFormat="1" ht="6" hidden="1" customHeight="1" spans="1:4">
      <c r="A2" s="52"/>
      <c r="B2" s="52"/>
      <c r="C2" s="52"/>
      <c r="D2" s="52"/>
    </row>
    <row r="3" ht="20.25" customHeight="1" spans="1:4">
      <c r="A3" s="133" t="s">
        <v>3229</v>
      </c>
      <c r="B3" s="133"/>
      <c r="C3" s="133"/>
      <c r="D3" s="142" t="s">
        <v>69</v>
      </c>
    </row>
    <row r="4" s="48" customFormat="1" ht="24" customHeight="1" spans="1:4">
      <c r="A4" s="137" t="s">
        <v>2447</v>
      </c>
      <c r="B4" s="137" t="s">
        <v>3230</v>
      </c>
      <c r="C4" s="137" t="s">
        <v>3231</v>
      </c>
      <c r="D4" s="137"/>
    </row>
    <row r="5" s="48" customFormat="1" ht="24" customHeight="1" spans="1:4">
      <c r="A5" s="137"/>
      <c r="B5" s="137"/>
      <c r="C5" s="137" t="s">
        <v>2536</v>
      </c>
      <c r="D5" s="158" t="s">
        <v>75</v>
      </c>
    </row>
    <row r="6" ht="18.95" customHeight="1" spans="1:4">
      <c r="A6" s="160" t="s">
        <v>3232</v>
      </c>
      <c r="B6" s="161">
        <v>1112</v>
      </c>
      <c r="C6" s="161">
        <v>621</v>
      </c>
      <c r="D6" s="148">
        <f t="shared" ref="D6:D28" si="0">IF(OR(VALUE(C6)=0,ISERROR(C6/B6-1)),"",ROUND(C6/B6-1,3))</f>
        <v>-0.442</v>
      </c>
    </row>
    <row r="7" ht="18.95" customHeight="1" spans="1:4">
      <c r="A7" s="160" t="s">
        <v>3233</v>
      </c>
      <c r="B7" s="161">
        <v>1561</v>
      </c>
      <c r="C7" s="161">
        <v>953</v>
      </c>
      <c r="D7" s="148">
        <f t="shared" si="0"/>
        <v>-0.389</v>
      </c>
    </row>
    <row r="8" ht="18.95" customHeight="1" spans="1:4">
      <c r="A8" s="160" t="s">
        <v>3234</v>
      </c>
      <c r="B8" s="161">
        <f>SUM(B9:B13)</f>
        <v>257352</v>
      </c>
      <c r="C8" s="161">
        <f>SUM(C9:C13)</f>
        <v>233563</v>
      </c>
      <c r="D8" s="148">
        <f t="shared" si="0"/>
        <v>-0.092</v>
      </c>
    </row>
    <row r="9" ht="18.95" customHeight="1" spans="1:4">
      <c r="A9" s="162" t="s">
        <v>2309</v>
      </c>
      <c r="B9" s="163">
        <v>242660</v>
      </c>
      <c r="C9" s="163">
        <f>198723+15000+10000</f>
        <v>223723</v>
      </c>
      <c r="D9" s="145">
        <f t="shared" si="0"/>
        <v>-0.078</v>
      </c>
    </row>
    <row r="10" ht="18.95" customHeight="1" spans="1:4">
      <c r="A10" s="162" t="s">
        <v>2310</v>
      </c>
      <c r="B10" s="163">
        <v>7367</v>
      </c>
      <c r="C10" s="163">
        <v>5718</v>
      </c>
      <c r="D10" s="145">
        <f t="shared" si="0"/>
        <v>-0.224</v>
      </c>
    </row>
    <row r="11" ht="18.95" customHeight="1" spans="1:4">
      <c r="A11" s="162" t="s">
        <v>2311</v>
      </c>
      <c r="B11" s="163">
        <v>7152</v>
      </c>
      <c r="C11" s="163">
        <v>3287</v>
      </c>
      <c r="D11" s="145">
        <f t="shared" si="0"/>
        <v>-0.54</v>
      </c>
    </row>
    <row r="12" ht="18.95" customHeight="1" spans="1:4">
      <c r="A12" s="162" t="s">
        <v>2312</v>
      </c>
      <c r="B12" s="163"/>
      <c r="C12" s="163">
        <v>0</v>
      </c>
      <c r="D12" s="145" t="str">
        <f t="shared" si="0"/>
        <v/>
      </c>
    </row>
    <row r="13" ht="18.95" customHeight="1" spans="1:4">
      <c r="A13" s="162" t="s">
        <v>2313</v>
      </c>
      <c r="B13" s="163">
        <v>173</v>
      </c>
      <c r="C13" s="163">
        <v>835</v>
      </c>
      <c r="D13" s="145">
        <f t="shared" si="0"/>
        <v>3.827</v>
      </c>
    </row>
    <row r="14" ht="18.95" customHeight="1" spans="1:4">
      <c r="A14" s="160" t="s">
        <v>3235</v>
      </c>
      <c r="B14" s="161">
        <f>SUM(B15:B16)</f>
        <v>4128</v>
      </c>
      <c r="C14" s="161">
        <f>SUM(C15:C16)</f>
        <v>4500</v>
      </c>
      <c r="D14" s="148">
        <f t="shared" si="0"/>
        <v>0.09</v>
      </c>
    </row>
    <row r="15" ht="18.95" customHeight="1" spans="1:4">
      <c r="A15" s="162" t="s">
        <v>2315</v>
      </c>
      <c r="B15" s="163">
        <v>1811</v>
      </c>
      <c r="C15" s="163">
        <v>2000</v>
      </c>
      <c r="D15" s="145">
        <f t="shared" si="0"/>
        <v>0.104</v>
      </c>
    </row>
    <row r="16" ht="18.95" customHeight="1" spans="1:4">
      <c r="A16" s="162" t="s">
        <v>2316</v>
      </c>
      <c r="B16" s="163">
        <v>2317</v>
      </c>
      <c r="C16" s="163">
        <v>2500</v>
      </c>
      <c r="D16" s="145">
        <f t="shared" si="0"/>
        <v>0.079</v>
      </c>
    </row>
    <row r="17" ht="18.95" customHeight="1" spans="1:4">
      <c r="A17" s="160" t="s">
        <v>3236</v>
      </c>
      <c r="B17" s="161">
        <v>199</v>
      </c>
      <c r="C17" s="161">
        <v>220</v>
      </c>
      <c r="D17" s="148">
        <f t="shared" si="0"/>
        <v>0.106</v>
      </c>
    </row>
    <row r="18" ht="18.95" customHeight="1" spans="1:4">
      <c r="A18" s="160" t="s">
        <v>3237</v>
      </c>
      <c r="B18" s="161">
        <v>1543</v>
      </c>
      <c r="C18" s="161">
        <v>2780</v>
      </c>
      <c r="D18" s="148">
        <f t="shared" si="0"/>
        <v>0.802</v>
      </c>
    </row>
    <row r="19" ht="18.95" customHeight="1" spans="1:4">
      <c r="A19" s="160" t="s">
        <v>3238</v>
      </c>
      <c r="B19" s="161">
        <f>SUM(B20:B26)</f>
        <v>61</v>
      </c>
      <c r="C19" s="161">
        <f>SUM(C20:C26)</f>
        <v>65</v>
      </c>
      <c r="D19" s="148">
        <f t="shared" si="0"/>
        <v>0.066</v>
      </c>
    </row>
    <row r="20" ht="18.95" customHeight="1" spans="1:4">
      <c r="A20" s="162" t="s">
        <v>2320</v>
      </c>
      <c r="B20" s="163"/>
      <c r="C20" s="163"/>
      <c r="D20" s="148" t="str">
        <f t="shared" si="0"/>
        <v/>
      </c>
    </row>
    <row r="21" ht="18.95" customHeight="1" spans="1:4">
      <c r="A21" s="162" t="s">
        <v>2321</v>
      </c>
      <c r="B21" s="163"/>
      <c r="C21" s="163"/>
      <c r="D21" s="148" t="str">
        <f t="shared" si="0"/>
        <v/>
      </c>
    </row>
    <row r="22" ht="18.95" customHeight="1" spans="1:4">
      <c r="A22" s="162" t="s">
        <v>2322</v>
      </c>
      <c r="B22" s="163">
        <v>61</v>
      </c>
      <c r="C22" s="163">
        <v>65</v>
      </c>
      <c r="D22" s="145">
        <f t="shared" si="0"/>
        <v>0.066</v>
      </c>
    </row>
    <row r="23" ht="18.95" customHeight="1" spans="1:4">
      <c r="A23" s="162" t="s">
        <v>2323</v>
      </c>
      <c r="B23" s="163"/>
      <c r="C23" s="163"/>
      <c r="D23" s="148" t="str">
        <f t="shared" si="0"/>
        <v/>
      </c>
    </row>
    <row r="24" ht="18.95" customHeight="1" spans="1:4">
      <c r="A24" s="162" t="s">
        <v>2324</v>
      </c>
      <c r="B24" s="163"/>
      <c r="C24" s="163"/>
      <c r="D24" s="148" t="str">
        <f t="shared" si="0"/>
        <v/>
      </c>
    </row>
    <row r="25" ht="18.95" customHeight="1" spans="1:4">
      <c r="A25" s="162" t="s">
        <v>2325</v>
      </c>
      <c r="B25" s="163"/>
      <c r="C25" s="163"/>
      <c r="D25" s="148" t="str">
        <f t="shared" si="0"/>
        <v/>
      </c>
    </row>
    <row r="26" ht="18.95" customHeight="1" spans="1:4">
      <c r="A26" s="162" t="s">
        <v>2326</v>
      </c>
      <c r="B26" s="163"/>
      <c r="C26" s="163"/>
      <c r="D26" s="148" t="str">
        <f t="shared" si="0"/>
        <v/>
      </c>
    </row>
    <row r="27" ht="18.95" customHeight="1" spans="1:4">
      <c r="A27" s="160" t="s">
        <v>3239</v>
      </c>
      <c r="B27" s="161">
        <v>12511</v>
      </c>
      <c r="C27" s="161"/>
      <c r="D27" s="148" t="str">
        <f t="shared" si="0"/>
        <v/>
      </c>
    </row>
    <row r="28" ht="18.95" customHeight="1" spans="1:4">
      <c r="A28" s="152" t="s">
        <v>104</v>
      </c>
      <c r="B28" s="153">
        <f>SUM(B6,B7,B8,B14,B17,B18,B19,B27)</f>
        <v>278467</v>
      </c>
      <c r="C28" s="153">
        <f>SUM(C6,C7,C8,C14,C17,C18,C19,C27)</f>
        <v>242702</v>
      </c>
      <c r="D28" s="148">
        <f t="shared" si="0"/>
        <v>-0.128</v>
      </c>
    </row>
    <row r="29" ht="18.95" customHeight="1" spans="1:4">
      <c r="A29" s="154" t="s">
        <v>2328</v>
      </c>
      <c r="B29" s="155">
        <v>18745</v>
      </c>
      <c r="C29" s="155">
        <v>19000</v>
      </c>
      <c r="D29" s="145"/>
    </row>
    <row r="30" ht="18.95" customHeight="1" spans="1:4">
      <c r="A30" s="154" t="s">
        <v>2329</v>
      </c>
      <c r="B30" s="155"/>
      <c r="C30" s="155"/>
      <c r="D30" s="145"/>
    </row>
    <row r="31" ht="18.95" customHeight="1" spans="1:4">
      <c r="A31" s="154" t="s">
        <v>2330</v>
      </c>
      <c r="B31" s="155">
        <v>12600</v>
      </c>
      <c r="C31" s="155"/>
      <c r="D31" s="145"/>
    </row>
    <row r="32" ht="18.95" customHeight="1" spans="1:4">
      <c r="A32" s="154" t="s">
        <v>2331</v>
      </c>
      <c r="B32" s="155">
        <v>12315</v>
      </c>
      <c r="C32" s="155">
        <v>22559</v>
      </c>
      <c r="D32" s="145"/>
    </row>
    <row r="33" ht="18.95" customHeight="1" spans="1:4">
      <c r="A33" s="154" t="s">
        <v>2332</v>
      </c>
      <c r="B33" s="155"/>
      <c r="C33" s="155"/>
      <c r="D33" s="145"/>
    </row>
    <row r="34" ht="18.95" customHeight="1" spans="1:4">
      <c r="A34" s="154" t="s">
        <v>2333</v>
      </c>
      <c r="B34" s="155">
        <v>173800</v>
      </c>
      <c r="C34" s="155">
        <v>182200</v>
      </c>
      <c r="D34" s="145"/>
    </row>
    <row r="35" ht="18.95" customHeight="1" spans="1:4">
      <c r="A35" s="152" t="s">
        <v>2334</v>
      </c>
      <c r="B35" s="153">
        <f>SUM(B28:B34)</f>
        <v>495927</v>
      </c>
      <c r="C35" s="153">
        <f>SUM(C28:C34)</f>
        <v>466461</v>
      </c>
      <c r="D35" s="145"/>
    </row>
    <row r="36" ht="18.95" customHeight="1" spans="1:4">
      <c r="A36" s="152"/>
      <c r="B36" s="164"/>
      <c r="C36" s="164"/>
      <c r="D36" s="164"/>
    </row>
  </sheetData>
  <autoFilter ref="A5:D36">
    <extLst/>
  </autoFilter>
  <mergeCells count="4">
    <mergeCell ref="A1:D1"/>
    <mergeCell ref="C4:D4"/>
    <mergeCell ref="A4:A5"/>
    <mergeCell ref="B4:B5"/>
  </mergeCells>
  <conditionalFormatting sqref="A27">
    <cfRule type="expression" dxfId="0" priority="17" stopIfTrue="1">
      <formula>"len($A:$A)=3"</formula>
    </cfRule>
  </conditionalFormatting>
  <conditionalFormatting sqref="A6:A14">
    <cfRule type="expression" dxfId="0" priority="23" stopIfTrue="1">
      <formula>"len($A:$A)=3"</formula>
    </cfRule>
  </conditionalFormatting>
  <conditionalFormatting sqref="A17:A19">
    <cfRule type="expression" dxfId="0" priority="20" stopIfTrue="1">
      <formula>"len($A:$A)=3"</formula>
    </cfRule>
  </conditionalFormatting>
  <conditionalFormatting sqref="D6:D35">
    <cfRule type="cellIs" dxfId="1" priority="29" stopIfTrue="1" operator="lessThan">
      <formula>0</formula>
    </cfRule>
    <cfRule type="cellIs" dxfId="2" priority="30" stopIfTrue="1" operator="greaterThan">
      <formula>5</formula>
    </cfRule>
  </conditionalFormatting>
  <conditionalFormatting sqref="A29:A34 A15:A16 A20:A26">
    <cfRule type="expression" dxfId="0" priority="28" stopIfTrue="1">
      <formula>"len($A:$A)=3"</formula>
    </cfRule>
  </conditionalFormatting>
  <printOptions horizontalCentered="1"/>
  <pageMargins left="0.786805555555556" right="0.786805555555556" top="0.707638888888889" bottom="0.707638888888889" header="0.590277777777778" footer="0.393055555555556"/>
  <pageSetup paperSize="9" scale="97" firstPageNumber="135" orientation="portrait" useFirstPageNumber="1"/>
  <headerFooter alignWithMargins="0">
    <oddFooter>&amp;C—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399945066682943"/>
  </sheetPr>
  <dimension ref="A1:D113"/>
  <sheetViews>
    <sheetView topLeftCell="A31" workbookViewId="0">
      <selection activeCell="I29" sqref="I29"/>
    </sheetView>
  </sheetViews>
  <sheetFormatPr defaultColWidth="9" defaultRowHeight="14.25" outlineLevelCol="3"/>
  <cols>
    <col min="1" max="1" width="61.125" customWidth="1"/>
    <col min="2" max="3" width="8.5" customWidth="1"/>
    <col min="4" max="4" width="11.25" customWidth="1"/>
  </cols>
  <sheetData>
    <row r="1" ht="27" spans="1:4">
      <c r="A1" s="51" t="s">
        <v>3240</v>
      </c>
      <c r="B1" s="51"/>
      <c r="C1" s="51"/>
      <c r="D1" s="51"/>
    </row>
    <row r="2" ht="27" spans="1:4">
      <c r="A2" s="51"/>
      <c r="B2" s="51"/>
      <c r="C2" s="51"/>
      <c r="D2" s="165" t="s">
        <v>69</v>
      </c>
    </row>
    <row r="3" spans="1:4">
      <c r="A3" s="146" t="s">
        <v>2335</v>
      </c>
      <c r="B3" s="147">
        <f>SUM(B4)</f>
        <v>345</v>
      </c>
      <c r="C3" s="147">
        <f>SUM(C4)</f>
        <v>248</v>
      </c>
      <c r="D3" s="148">
        <f>IF(OR(VALUE(C3)=0,ISERROR(C3/B3-1)),"",ROUND(C3/B3-1,3))</f>
        <v>-0.281</v>
      </c>
    </row>
    <row r="4" ht="15" spans="1:4">
      <c r="A4" s="149" t="s">
        <v>2336</v>
      </c>
      <c r="B4" s="144">
        <f>SUM(B5:B8)</f>
        <v>345</v>
      </c>
      <c r="C4" s="144">
        <f>SUM(C5:C8)</f>
        <v>248</v>
      </c>
      <c r="D4" s="145">
        <f t="shared" ref="D4:D67" si="0">IF(OR(VALUE(C4)=0,ISERROR(C4/B4-1)),"",ROUND(C4/B4-1,3))</f>
        <v>-0.281</v>
      </c>
    </row>
    <row r="5" ht="15" spans="1:4">
      <c r="A5" s="143" t="s">
        <v>2337</v>
      </c>
      <c r="B5" s="144">
        <v>2</v>
      </c>
      <c r="C5" s="144">
        <v>0</v>
      </c>
      <c r="D5" s="145" t="str">
        <f t="shared" si="0"/>
        <v/>
      </c>
    </row>
    <row r="6" ht="15" spans="1:4">
      <c r="A6" s="143" t="s">
        <v>2338</v>
      </c>
      <c r="B6" s="144">
        <v>225</v>
      </c>
      <c r="C6" s="144">
        <v>213</v>
      </c>
      <c r="D6" s="145">
        <f t="shared" si="0"/>
        <v>-0.053</v>
      </c>
    </row>
    <row r="7" ht="15" spans="1:4">
      <c r="A7" s="143" t="s">
        <v>2339</v>
      </c>
      <c r="B7" s="144"/>
      <c r="C7" s="144">
        <v>0</v>
      </c>
      <c r="D7" s="145" t="str">
        <f t="shared" si="0"/>
        <v/>
      </c>
    </row>
    <row r="8" ht="15" spans="1:4">
      <c r="A8" s="143" t="s">
        <v>2340</v>
      </c>
      <c r="B8" s="144">
        <v>118</v>
      </c>
      <c r="C8" s="144">
        <v>35</v>
      </c>
      <c r="D8" s="145">
        <f t="shared" si="0"/>
        <v>-0.703</v>
      </c>
    </row>
    <row r="9" spans="1:4">
      <c r="A9" s="146" t="s">
        <v>2341</v>
      </c>
      <c r="B9" s="147">
        <f>SUM(B10,B14)</f>
        <v>3986</v>
      </c>
      <c r="C9" s="147">
        <f>SUM(C10,C14)</f>
        <v>5163</v>
      </c>
      <c r="D9" s="148">
        <f t="shared" si="0"/>
        <v>0.295</v>
      </c>
    </row>
    <row r="10" ht="15" spans="1:4">
      <c r="A10" s="149" t="s">
        <v>2342</v>
      </c>
      <c r="B10" s="144">
        <f>SUM(B11:B13)</f>
        <v>3986</v>
      </c>
      <c r="C10" s="144">
        <f>SUM(C11:C13)</f>
        <v>5163</v>
      </c>
      <c r="D10" s="145">
        <f t="shared" si="0"/>
        <v>0.295</v>
      </c>
    </row>
    <row r="11" ht="15" spans="1:4">
      <c r="A11" s="143" t="s">
        <v>2343</v>
      </c>
      <c r="B11" s="144">
        <v>2483</v>
      </c>
      <c r="C11" s="144">
        <v>2863</v>
      </c>
      <c r="D11" s="145">
        <f t="shared" si="0"/>
        <v>0.153</v>
      </c>
    </row>
    <row r="12" ht="15" spans="1:4">
      <c r="A12" s="143" t="s">
        <v>2344</v>
      </c>
      <c r="B12" s="144">
        <v>1502</v>
      </c>
      <c r="C12" s="144">
        <v>2300</v>
      </c>
      <c r="D12" s="145">
        <f t="shared" si="0"/>
        <v>0.531</v>
      </c>
    </row>
    <row r="13" ht="15" spans="1:4">
      <c r="A13" s="143" t="s">
        <v>2345</v>
      </c>
      <c r="B13" s="144">
        <v>1</v>
      </c>
      <c r="C13" s="144">
        <v>0</v>
      </c>
      <c r="D13" s="145" t="str">
        <f t="shared" si="0"/>
        <v/>
      </c>
    </row>
    <row r="14" ht="15" spans="1:4">
      <c r="A14" s="149" t="s">
        <v>2440</v>
      </c>
      <c r="B14" s="144"/>
      <c r="C14" s="144">
        <v>0</v>
      </c>
      <c r="D14" s="145" t="str">
        <f t="shared" si="0"/>
        <v/>
      </c>
    </row>
    <row r="15" spans="1:4">
      <c r="A15" s="146" t="s">
        <v>2347</v>
      </c>
      <c r="B15" s="147">
        <f>SUM(B16,B29,B30,B34,B35,B36,B37,B41,B45)</f>
        <v>272027</v>
      </c>
      <c r="C15" s="147">
        <f>SUM(C16,C29,C30,C34,C35,C36,C37,C41,C45)</f>
        <v>340405</v>
      </c>
      <c r="D15" s="148">
        <f t="shared" si="0"/>
        <v>0.251</v>
      </c>
    </row>
    <row r="16" ht="15" spans="1:4">
      <c r="A16" s="149" t="s">
        <v>2348</v>
      </c>
      <c r="B16" s="144">
        <f>SUM(B17:B28)</f>
        <v>168760</v>
      </c>
      <c r="C16" s="144">
        <f>SUM(C17:C28)</f>
        <v>225732</v>
      </c>
      <c r="D16" s="145">
        <f t="shared" si="0"/>
        <v>0.338</v>
      </c>
    </row>
    <row r="17" ht="15" spans="1:4">
      <c r="A17" s="143" t="s">
        <v>2349</v>
      </c>
      <c r="B17" s="144">
        <v>31558</v>
      </c>
      <c r="C17" s="144">
        <v>103793</v>
      </c>
      <c r="D17" s="145">
        <f t="shared" si="0"/>
        <v>2.289</v>
      </c>
    </row>
    <row r="18" ht="15" spans="1:4">
      <c r="A18" s="143" t="s">
        <v>2350</v>
      </c>
      <c r="B18" s="144">
        <v>44672</v>
      </c>
      <c r="C18" s="144">
        <v>47923</v>
      </c>
      <c r="D18" s="145">
        <f t="shared" si="0"/>
        <v>0.073</v>
      </c>
    </row>
    <row r="19" ht="15" spans="1:4">
      <c r="A19" s="143" t="s">
        <v>2351</v>
      </c>
      <c r="B19" s="144">
        <v>10620</v>
      </c>
      <c r="C19" s="144">
        <v>15415</v>
      </c>
      <c r="D19" s="145">
        <f t="shared" si="0"/>
        <v>0.452</v>
      </c>
    </row>
    <row r="20" ht="15" spans="1:4">
      <c r="A20" s="143" t="s">
        <v>2352</v>
      </c>
      <c r="B20" s="144">
        <v>1893</v>
      </c>
      <c r="C20" s="144">
        <v>6505</v>
      </c>
      <c r="D20" s="145">
        <f t="shared" si="0"/>
        <v>2.436</v>
      </c>
    </row>
    <row r="21" ht="15" spans="1:4">
      <c r="A21" s="143" t="s">
        <v>2353</v>
      </c>
      <c r="B21" s="144">
        <v>3025</v>
      </c>
      <c r="C21" s="144">
        <v>4539</v>
      </c>
      <c r="D21" s="145">
        <f t="shared" si="0"/>
        <v>0.5</v>
      </c>
    </row>
    <row r="22" ht="15" spans="1:4">
      <c r="A22" s="143" t="s">
        <v>2354</v>
      </c>
      <c r="B22" s="144">
        <v>917</v>
      </c>
      <c r="C22" s="144">
        <v>6255</v>
      </c>
      <c r="D22" s="145">
        <f t="shared" si="0"/>
        <v>5.821</v>
      </c>
    </row>
    <row r="23" ht="15" spans="1:4">
      <c r="A23" s="143" t="s">
        <v>2355</v>
      </c>
      <c r="B23" s="144">
        <v>0</v>
      </c>
      <c r="C23" s="144">
        <v>112</v>
      </c>
      <c r="D23" s="145" t="str">
        <f t="shared" si="0"/>
        <v/>
      </c>
    </row>
    <row r="24" ht="15" spans="1:4">
      <c r="A24" s="143" t="s">
        <v>2356</v>
      </c>
      <c r="B24" s="144">
        <v>0</v>
      </c>
      <c r="C24" s="144">
        <v>0</v>
      </c>
      <c r="D24" s="145" t="str">
        <f t="shared" si="0"/>
        <v/>
      </c>
    </row>
    <row r="25" ht="15" spans="1:4">
      <c r="A25" s="143" t="s">
        <v>2357</v>
      </c>
      <c r="B25" s="144">
        <v>50007</v>
      </c>
      <c r="C25" s="144">
        <v>20982</v>
      </c>
      <c r="D25" s="145">
        <f t="shared" si="0"/>
        <v>-0.58</v>
      </c>
    </row>
    <row r="26" ht="15" spans="1:4">
      <c r="A26" s="143" t="s">
        <v>2358</v>
      </c>
      <c r="B26" s="144">
        <v>1247</v>
      </c>
      <c r="C26" s="144">
        <v>1550</v>
      </c>
      <c r="D26" s="145">
        <f t="shared" si="0"/>
        <v>0.243</v>
      </c>
    </row>
    <row r="27" ht="15" spans="1:4">
      <c r="A27" s="143" t="s">
        <v>2359</v>
      </c>
      <c r="B27" s="144">
        <v>0</v>
      </c>
      <c r="C27" s="144">
        <v>0</v>
      </c>
      <c r="D27" s="145" t="str">
        <f t="shared" si="0"/>
        <v/>
      </c>
    </row>
    <row r="28" ht="15" spans="1:4">
      <c r="A28" s="143" t="s">
        <v>2360</v>
      </c>
      <c r="B28" s="144">
        <v>24821</v>
      </c>
      <c r="C28" s="144">
        <f>18658</f>
        <v>18658</v>
      </c>
      <c r="D28" s="145">
        <f t="shared" si="0"/>
        <v>-0.248</v>
      </c>
    </row>
    <row r="29" ht="15" spans="1:4">
      <c r="A29" s="149" t="s">
        <v>2361</v>
      </c>
      <c r="B29" s="144"/>
      <c r="C29" s="144"/>
      <c r="D29" s="145" t="str">
        <f t="shared" si="0"/>
        <v/>
      </c>
    </row>
    <row r="30" ht="15" spans="1:4">
      <c r="A30" s="149" t="s">
        <v>2362</v>
      </c>
      <c r="B30" s="144">
        <f>SUM(B31:B33)</f>
        <v>100878</v>
      </c>
      <c r="C30" s="144">
        <f>SUM(C31:C33)</f>
        <v>653</v>
      </c>
      <c r="D30" s="145">
        <f t="shared" si="0"/>
        <v>-0.994</v>
      </c>
    </row>
    <row r="31" ht="15" spans="1:4">
      <c r="A31" s="149" t="s">
        <v>2363</v>
      </c>
      <c r="B31" s="144">
        <v>100848</v>
      </c>
      <c r="C31" s="144">
        <v>653</v>
      </c>
      <c r="D31" s="145">
        <f t="shared" si="0"/>
        <v>-0.994</v>
      </c>
    </row>
    <row r="32" ht="15" spans="1:4">
      <c r="A32" s="149" t="s">
        <v>2364</v>
      </c>
      <c r="B32" s="144">
        <v>0</v>
      </c>
      <c r="C32" s="144"/>
      <c r="D32" s="145" t="str">
        <f t="shared" si="0"/>
        <v/>
      </c>
    </row>
    <row r="33" ht="15" spans="1:4">
      <c r="A33" s="149" t="s">
        <v>2365</v>
      </c>
      <c r="B33" s="144">
        <v>30</v>
      </c>
      <c r="C33" s="144"/>
      <c r="D33" s="145" t="str">
        <f t="shared" si="0"/>
        <v/>
      </c>
    </row>
    <row r="34" ht="15" spans="1:4">
      <c r="A34" s="149" t="s">
        <v>2366</v>
      </c>
      <c r="B34" s="144">
        <v>1266</v>
      </c>
      <c r="C34" s="144">
        <v>830</v>
      </c>
      <c r="D34" s="145">
        <f t="shared" si="0"/>
        <v>-0.344</v>
      </c>
    </row>
    <row r="35" ht="15" spans="1:4">
      <c r="A35" s="149" t="s">
        <v>2367</v>
      </c>
      <c r="B35" s="144"/>
      <c r="C35" s="144"/>
      <c r="D35" s="145" t="str">
        <f t="shared" si="0"/>
        <v/>
      </c>
    </row>
    <row r="36" ht="15" spans="1:4">
      <c r="A36" s="149" t="s">
        <v>2368</v>
      </c>
      <c r="B36" s="144"/>
      <c r="C36" s="144"/>
      <c r="D36" s="145" t="str">
        <f t="shared" si="0"/>
        <v/>
      </c>
    </row>
    <row r="37" ht="15" spans="1:4">
      <c r="A37" s="149" t="s">
        <v>2369</v>
      </c>
      <c r="B37" s="144">
        <f>SUM(B38:B40)</f>
        <v>1123</v>
      </c>
      <c r="C37" s="144">
        <f>SUM(C38:C40)</f>
        <v>2790</v>
      </c>
      <c r="D37" s="145">
        <f t="shared" si="0"/>
        <v>1.484</v>
      </c>
    </row>
    <row r="38" ht="15" spans="1:4">
      <c r="A38" s="143" t="s">
        <v>2370</v>
      </c>
      <c r="B38" s="144">
        <v>1049</v>
      </c>
      <c r="C38" s="144">
        <v>2610</v>
      </c>
      <c r="D38" s="145">
        <f t="shared" si="0"/>
        <v>1.488</v>
      </c>
    </row>
    <row r="39" ht="15" spans="1:4">
      <c r="A39" s="143" t="s">
        <v>2371</v>
      </c>
      <c r="B39" s="144">
        <v>74</v>
      </c>
      <c r="C39" s="144">
        <v>60</v>
      </c>
      <c r="D39" s="145">
        <f t="shared" si="0"/>
        <v>-0.189</v>
      </c>
    </row>
    <row r="40" ht="15" spans="1:4">
      <c r="A40" s="143" t="s">
        <v>2372</v>
      </c>
      <c r="B40" s="144">
        <v>0</v>
      </c>
      <c r="C40" s="144">
        <v>120</v>
      </c>
      <c r="D40" s="145" t="str">
        <f t="shared" si="0"/>
        <v/>
      </c>
    </row>
    <row r="41" ht="15" spans="1:4">
      <c r="A41" s="149" t="s">
        <v>3241</v>
      </c>
      <c r="B41" s="144">
        <f>SUM(B42:B44)</f>
        <v>0</v>
      </c>
      <c r="C41" s="144">
        <f>SUM(C42:C44)</f>
        <v>80000</v>
      </c>
      <c r="D41" s="145" t="str">
        <f t="shared" si="0"/>
        <v/>
      </c>
    </row>
    <row r="42" ht="15" spans="1:4">
      <c r="A42" s="143" t="s">
        <v>2349</v>
      </c>
      <c r="B42" s="144"/>
      <c r="C42" s="144"/>
      <c r="D42" s="145" t="str">
        <f t="shared" si="0"/>
        <v/>
      </c>
    </row>
    <row r="43" ht="15" spans="1:4">
      <c r="A43" s="143" t="s">
        <v>2350</v>
      </c>
      <c r="B43" s="144"/>
      <c r="C43" s="144"/>
      <c r="D43" s="145" t="str">
        <f t="shared" si="0"/>
        <v/>
      </c>
    </row>
    <row r="44" ht="15" spans="1:4">
      <c r="A44" s="143" t="s">
        <v>3242</v>
      </c>
      <c r="B44" s="144"/>
      <c r="C44" s="144">
        <v>80000</v>
      </c>
      <c r="D44" s="145" t="str">
        <f t="shared" si="0"/>
        <v/>
      </c>
    </row>
    <row r="45" ht="15" spans="1:4">
      <c r="A45" s="149" t="s">
        <v>3243</v>
      </c>
      <c r="B45" s="144">
        <f>SUM(B46:B48)</f>
        <v>0</v>
      </c>
      <c r="C45" s="144">
        <f>SUM(C46:C48)</f>
        <v>30400</v>
      </c>
      <c r="D45" s="145" t="str">
        <f t="shared" si="0"/>
        <v/>
      </c>
    </row>
    <row r="46" ht="15" spans="1:4">
      <c r="A46" s="143" t="s">
        <v>2349</v>
      </c>
      <c r="B46" s="144"/>
      <c r="C46" s="144"/>
      <c r="D46" s="145" t="str">
        <f t="shared" si="0"/>
        <v/>
      </c>
    </row>
    <row r="47" ht="15" spans="1:4">
      <c r="A47" s="143" t="s">
        <v>2350</v>
      </c>
      <c r="B47" s="144"/>
      <c r="C47" s="144"/>
      <c r="D47" s="145" t="str">
        <f t="shared" si="0"/>
        <v/>
      </c>
    </row>
    <row r="48" ht="15" spans="1:4">
      <c r="A48" s="143" t="s">
        <v>3244</v>
      </c>
      <c r="B48" s="144"/>
      <c r="C48" s="144">
        <v>30400</v>
      </c>
      <c r="D48" s="145" t="str">
        <f t="shared" si="0"/>
        <v/>
      </c>
    </row>
    <row r="49" spans="1:4">
      <c r="A49" s="146" t="s">
        <v>2373</v>
      </c>
      <c r="B49" s="147">
        <f>SUM(B50,B55)</f>
        <v>3470</v>
      </c>
      <c r="C49" s="147">
        <f>SUM(C50,C55)</f>
        <v>3362</v>
      </c>
      <c r="D49" s="148">
        <f t="shared" si="0"/>
        <v>-0.031</v>
      </c>
    </row>
    <row r="50" ht="15" spans="1:4">
      <c r="A50" s="149" t="s">
        <v>2374</v>
      </c>
      <c r="B50" s="144">
        <f>SUM(B51:B54)</f>
        <v>3470</v>
      </c>
      <c r="C50" s="144">
        <f>SUM(C51:C54)</f>
        <v>3362</v>
      </c>
      <c r="D50" s="145">
        <f t="shared" si="0"/>
        <v>-0.031</v>
      </c>
    </row>
    <row r="51" ht="15" spans="1:4">
      <c r="A51" s="143" t="s">
        <v>2344</v>
      </c>
      <c r="B51" s="144">
        <v>3005</v>
      </c>
      <c r="C51" s="144">
        <v>3362</v>
      </c>
      <c r="D51" s="145">
        <f t="shared" si="0"/>
        <v>0.119</v>
      </c>
    </row>
    <row r="52" ht="15" spans="1:4">
      <c r="A52" s="143" t="s">
        <v>2375</v>
      </c>
      <c r="B52" s="144">
        <v>0</v>
      </c>
      <c r="C52" s="144">
        <v>0</v>
      </c>
      <c r="D52" s="145" t="str">
        <f t="shared" si="0"/>
        <v/>
      </c>
    </row>
    <row r="53" ht="15" spans="1:4">
      <c r="A53" s="143" t="s">
        <v>2376</v>
      </c>
      <c r="B53" s="144">
        <v>0</v>
      </c>
      <c r="C53" s="144">
        <v>0</v>
      </c>
      <c r="D53" s="145" t="str">
        <f t="shared" si="0"/>
        <v/>
      </c>
    </row>
    <row r="54" ht="15" spans="1:4">
      <c r="A54" s="143" t="s">
        <v>2377</v>
      </c>
      <c r="B54" s="144">
        <v>465</v>
      </c>
      <c r="C54" s="144"/>
      <c r="D54" s="145" t="str">
        <f t="shared" si="0"/>
        <v/>
      </c>
    </row>
    <row r="55" ht="15" spans="1:4">
      <c r="A55" s="149" t="s">
        <v>2378</v>
      </c>
      <c r="B55" s="144">
        <f>SUM(B56:B59)</f>
        <v>0</v>
      </c>
      <c r="C55" s="144">
        <f>SUM(C56:C59)</f>
        <v>0</v>
      </c>
      <c r="D55" s="145" t="str">
        <f t="shared" si="0"/>
        <v/>
      </c>
    </row>
    <row r="56" ht="15" spans="1:4">
      <c r="A56" s="143" t="s">
        <v>2379</v>
      </c>
      <c r="B56" s="144">
        <v>0</v>
      </c>
      <c r="C56" s="144"/>
      <c r="D56" s="145" t="str">
        <f t="shared" si="0"/>
        <v/>
      </c>
    </row>
    <row r="57" ht="15" spans="1:4">
      <c r="A57" s="143" t="s">
        <v>2380</v>
      </c>
      <c r="B57" s="144">
        <v>0</v>
      </c>
      <c r="C57" s="144"/>
      <c r="D57" s="145" t="str">
        <f t="shared" si="0"/>
        <v/>
      </c>
    </row>
    <row r="58" ht="15" spans="1:4">
      <c r="A58" s="143" t="s">
        <v>2381</v>
      </c>
      <c r="B58" s="144">
        <v>0</v>
      </c>
      <c r="C58" s="144"/>
      <c r="D58" s="145" t="str">
        <f t="shared" si="0"/>
        <v/>
      </c>
    </row>
    <row r="59" ht="15" spans="1:4">
      <c r="A59" s="143" t="s">
        <v>2382</v>
      </c>
      <c r="B59" s="144"/>
      <c r="C59" s="144"/>
      <c r="D59" s="145" t="str">
        <f t="shared" si="0"/>
        <v/>
      </c>
    </row>
    <row r="60" spans="1:4">
      <c r="A60" s="150" t="s">
        <v>2383</v>
      </c>
      <c r="B60" s="147">
        <f>SUM(,B61)</f>
        <v>0</v>
      </c>
      <c r="C60" s="147">
        <f>SUM(,C61)</f>
        <v>0</v>
      </c>
      <c r="D60" s="148" t="str">
        <f t="shared" si="0"/>
        <v/>
      </c>
    </row>
    <row r="61" ht="15" spans="1:4">
      <c r="A61" s="151" t="s">
        <v>2390</v>
      </c>
      <c r="B61" s="144"/>
      <c r="C61" s="144"/>
      <c r="D61" s="145" t="str">
        <f t="shared" si="0"/>
        <v/>
      </c>
    </row>
    <row r="62" spans="1:4">
      <c r="A62" s="150" t="s">
        <v>2391</v>
      </c>
      <c r="B62" s="147">
        <f>SUM(B63)</f>
        <v>550</v>
      </c>
      <c r="C62" s="147">
        <f>SUM(C63)</f>
        <v>497</v>
      </c>
      <c r="D62" s="148">
        <f t="shared" si="0"/>
        <v>-0.096</v>
      </c>
    </row>
    <row r="63" ht="15" spans="1:4">
      <c r="A63" s="151" t="s">
        <v>2392</v>
      </c>
      <c r="B63" s="144">
        <f>SUM(B64:B68)</f>
        <v>550</v>
      </c>
      <c r="C63" s="144">
        <f>SUM(C64:C68)</f>
        <v>497</v>
      </c>
      <c r="D63" s="145">
        <f t="shared" si="0"/>
        <v>-0.096</v>
      </c>
    </row>
    <row r="64" ht="15" spans="1:4">
      <c r="A64" s="143" t="s">
        <v>2393</v>
      </c>
      <c r="B64" s="144"/>
      <c r="C64" s="144"/>
      <c r="D64" s="145" t="str">
        <f t="shared" si="0"/>
        <v/>
      </c>
    </row>
    <row r="65" ht="15" spans="1:4">
      <c r="A65" s="143" t="s">
        <v>2394</v>
      </c>
      <c r="B65" s="144"/>
      <c r="C65" s="144"/>
      <c r="D65" s="145" t="str">
        <f t="shared" si="0"/>
        <v/>
      </c>
    </row>
    <row r="66" ht="15" spans="1:4">
      <c r="A66" s="143" t="s">
        <v>2395</v>
      </c>
      <c r="B66" s="144"/>
      <c r="C66" s="144"/>
      <c r="D66" s="145" t="str">
        <f t="shared" si="0"/>
        <v/>
      </c>
    </row>
    <row r="67" ht="15" spans="1:4">
      <c r="A67" s="143" t="s">
        <v>2396</v>
      </c>
      <c r="B67" s="144">
        <v>550</v>
      </c>
      <c r="C67" s="144">
        <v>497</v>
      </c>
      <c r="D67" s="145">
        <f t="shared" si="0"/>
        <v>-0.096</v>
      </c>
    </row>
    <row r="68" ht="15" spans="1:4">
      <c r="A68" s="143" t="s">
        <v>2397</v>
      </c>
      <c r="B68" s="144"/>
      <c r="C68" s="144"/>
      <c r="D68" s="145" t="str">
        <f t="shared" ref="D68:D105" si="1">IF(OR(VALUE(C68)=0,ISERROR(C68/B68-1)),"",ROUND(C68/B68-1,3))</f>
        <v/>
      </c>
    </row>
    <row r="69" spans="1:4">
      <c r="A69" s="150" t="s">
        <v>2398</v>
      </c>
      <c r="B69" s="147">
        <f>SUM(B70,B79,B91)</f>
        <v>12062</v>
      </c>
      <c r="C69" s="147">
        <f>SUM(C70,C79,C91)</f>
        <v>18038</v>
      </c>
      <c r="D69" s="148">
        <f t="shared" si="1"/>
        <v>0.495</v>
      </c>
    </row>
    <row r="70" ht="15" spans="1:4">
      <c r="A70" s="151" t="s">
        <v>2399</v>
      </c>
      <c r="B70" s="144">
        <f>SUM(B71:B78)</f>
        <v>348</v>
      </c>
      <c r="C70" s="144">
        <f>SUM(C71:C78)</f>
        <v>227</v>
      </c>
      <c r="D70" s="145">
        <f t="shared" si="1"/>
        <v>-0.348</v>
      </c>
    </row>
    <row r="71" ht="15" spans="1:4">
      <c r="A71" s="143" t="s">
        <v>2400</v>
      </c>
      <c r="B71" s="144">
        <v>0</v>
      </c>
      <c r="C71" s="144"/>
      <c r="D71" s="145" t="str">
        <f t="shared" si="1"/>
        <v/>
      </c>
    </row>
    <row r="72" ht="15" spans="1:4">
      <c r="A72" s="143" t="s">
        <v>2401</v>
      </c>
      <c r="B72" s="144">
        <v>0</v>
      </c>
      <c r="C72" s="144"/>
      <c r="D72" s="145" t="str">
        <f t="shared" si="1"/>
        <v/>
      </c>
    </row>
    <row r="73" ht="15" spans="1:4">
      <c r="A73" s="143" t="s">
        <v>2402</v>
      </c>
      <c r="B73" s="144">
        <v>256</v>
      </c>
      <c r="C73" s="144">
        <v>197</v>
      </c>
      <c r="D73" s="145">
        <f t="shared" si="1"/>
        <v>-0.23</v>
      </c>
    </row>
    <row r="74" ht="15" spans="1:4">
      <c r="A74" s="143" t="s">
        <v>2403</v>
      </c>
      <c r="B74" s="144">
        <v>5</v>
      </c>
      <c r="C74" s="144">
        <v>0</v>
      </c>
      <c r="D74" s="145" t="str">
        <f t="shared" si="1"/>
        <v/>
      </c>
    </row>
    <row r="75" ht="15" spans="1:4">
      <c r="A75" s="143" t="s">
        <v>2404</v>
      </c>
      <c r="B75" s="144">
        <v>0</v>
      </c>
      <c r="C75" s="144">
        <v>0</v>
      </c>
      <c r="D75" s="145" t="str">
        <f t="shared" si="1"/>
        <v/>
      </c>
    </row>
    <row r="76" ht="15" spans="1:4">
      <c r="A76" s="143" t="s">
        <v>2405</v>
      </c>
      <c r="B76" s="144">
        <v>0</v>
      </c>
      <c r="C76" s="144"/>
      <c r="D76" s="145" t="str">
        <f t="shared" si="1"/>
        <v/>
      </c>
    </row>
    <row r="77" ht="15" spans="1:4">
      <c r="A77" s="143" t="s">
        <v>2406</v>
      </c>
      <c r="B77" s="144">
        <v>87</v>
      </c>
      <c r="C77" s="144">
        <v>30</v>
      </c>
      <c r="D77" s="145">
        <f t="shared" si="1"/>
        <v>-0.655</v>
      </c>
    </row>
    <row r="78" ht="15" spans="1:4">
      <c r="A78" s="143" t="s">
        <v>2407</v>
      </c>
      <c r="B78" s="144">
        <v>0</v>
      </c>
      <c r="C78" s="144">
        <v>0</v>
      </c>
      <c r="D78" s="145" t="str">
        <f t="shared" si="1"/>
        <v/>
      </c>
    </row>
    <row r="79" ht="15" spans="1:4">
      <c r="A79" s="151" t="s">
        <v>2408</v>
      </c>
      <c r="B79" s="144">
        <f>SUM(B80:B90)</f>
        <v>10963</v>
      </c>
      <c r="C79" s="144">
        <f>SUM(C80:C90)</f>
        <v>10105</v>
      </c>
      <c r="D79" s="145">
        <f t="shared" si="1"/>
        <v>-0.078</v>
      </c>
    </row>
    <row r="80" ht="15" spans="1:4">
      <c r="A80" s="143" t="s">
        <v>2409</v>
      </c>
      <c r="B80" s="144">
        <v>0</v>
      </c>
      <c r="C80" s="144">
        <v>0</v>
      </c>
      <c r="D80" s="145" t="str">
        <f t="shared" si="1"/>
        <v/>
      </c>
    </row>
    <row r="81" ht="15" spans="1:4">
      <c r="A81" s="143" t="s">
        <v>2410</v>
      </c>
      <c r="B81" s="144">
        <v>2490</v>
      </c>
      <c r="C81" s="144">
        <v>1880</v>
      </c>
      <c r="D81" s="145">
        <f t="shared" si="1"/>
        <v>-0.245</v>
      </c>
    </row>
    <row r="82" ht="15" spans="1:4">
      <c r="A82" s="143" t="s">
        <v>2411</v>
      </c>
      <c r="B82" s="144">
        <v>3605</v>
      </c>
      <c r="C82" s="144">
        <v>2770</v>
      </c>
      <c r="D82" s="145">
        <f t="shared" si="1"/>
        <v>-0.232</v>
      </c>
    </row>
    <row r="83" ht="15" spans="1:4">
      <c r="A83" s="143" t="s">
        <v>2412</v>
      </c>
      <c r="B83" s="144">
        <v>199</v>
      </c>
      <c r="C83" s="144">
        <v>223</v>
      </c>
      <c r="D83" s="145">
        <f t="shared" si="1"/>
        <v>0.121</v>
      </c>
    </row>
    <row r="84" ht="15" spans="1:4">
      <c r="A84" s="143" t="s">
        <v>2413</v>
      </c>
      <c r="B84" s="144">
        <v>0</v>
      </c>
      <c r="C84" s="144">
        <v>0</v>
      </c>
      <c r="D84" s="145" t="str">
        <f t="shared" si="1"/>
        <v/>
      </c>
    </row>
    <row r="85" ht="15" spans="1:4">
      <c r="A85" s="143" t="s">
        <v>2414</v>
      </c>
      <c r="B85" s="144">
        <v>672</v>
      </c>
      <c r="C85" s="144">
        <v>122</v>
      </c>
      <c r="D85" s="145">
        <f t="shared" si="1"/>
        <v>-0.818</v>
      </c>
    </row>
    <row r="86" ht="15" spans="1:4">
      <c r="A86" s="143" t="s">
        <v>2415</v>
      </c>
      <c r="B86" s="144">
        <v>0</v>
      </c>
      <c r="C86" s="144">
        <v>0</v>
      </c>
      <c r="D86" s="145" t="str">
        <f t="shared" si="1"/>
        <v/>
      </c>
    </row>
    <row r="87" ht="15" spans="1:4">
      <c r="A87" s="143" t="s">
        <v>2416</v>
      </c>
      <c r="B87" s="144">
        <v>0</v>
      </c>
      <c r="C87" s="144">
        <v>0</v>
      </c>
      <c r="D87" s="145" t="str">
        <f t="shared" si="1"/>
        <v/>
      </c>
    </row>
    <row r="88" ht="15" spans="1:4">
      <c r="A88" s="143" t="s">
        <v>2417</v>
      </c>
      <c r="B88" s="144">
        <v>0</v>
      </c>
      <c r="C88" s="144">
        <v>0</v>
      </c>
      <c r="D88" s="145" t="str">
        <f t="shared" si="1"/>
        <v/>
      </c>
    </row>
    <row r="89" ht="15" spans="1:4">
      <c r="A89" s="143" t="s">
        <v>2418</v>
      </c>
      <c r="B89" s="144">
        <v>433</v>
      </c>
      <c r="C89" s="144">
        <v>376</v>
      </c>
      <c r="D89" s="145">
        <f t="shared" si="1"/>
        <v>-0.132</v>
      </c>
    </row>
    <row r="90" ht="15" spans="1:4">
      <c r="A90" s="143" t="s">
        <v>2419</v>
      </c>
      <c r="B90" s="144">
        <v>3564</v>
      </c>
      <c r="C90" s="144">
        <v>4734</v>
      </c>
      <c r="D90" s="145">
        <f t="shared" si="1"/>
        <v>0.328</v>
      </c>
    </row>
    <row r="91" ht="15" spans="1:4">
      <c r="A91" s="151" t="s">
        <v>2420</v>
      </c>
      <c r="B91" s="144">
        <v>751</v>
      </c>
      <c r="C91" s="144">
        <v>7706</v>
      </c>
      <c r="D91" s="145">
        <f t="shared" si="1"/>
        <v>9.261</v>
      </c>
    </row>
    <row r="92" spans="1:4">
      <c r="A92" s="150" t="s">
        <v>2421</v>
      </c>
      <c r="B92" s="147">
        <f>B93</f>
        <v>4358</v>
      </c>
      <c r="C92" s="147">
        <f>C93</f>
        <v>26766.13</v>
      </c>
      <c r="D92" s="148">
        <f t="shared" si="1"/>
        <v>5.142</v>
      </c>
    </row>
    <row r="93" ht="15" spans="1:4">
      <c r="A93" s="151" t="s">
        <v>2422</v>
      </c>
      <c r="B93" s="144">
        <f>SUM(B94:B98)</f>
        <v>4358</v>
      </c>
      <c r="C93" s="144">
        <f>SUM(C94:C98)</f>
        <v>26766.13</v>
      </c>
      <c r="D93" s="145">
        <f t="shared" si="1"/>
        <v>5.142</v>
      </c>
    </row>
    <row r="94" ht="15" spans="1:4">
      <c r="A94" s="149" t="s">
        <v>2442</v>
      </c>
      <c r="B94" s="144">
        <v>4091</v>
      </c>
      <c r="C94" s="144">
        <v>20591.13</v>
      </c>
      <c r="D94" s="145">
        <f t="shared" si="1"/>
        <v>4.033</v>
      </c>
    </row>
    <row r="95" ht="15" spans="1:4">
      <c r="A95" s="149" t="s">
        <v>2443</v>
      </c>
      <c r="B95" s="144">
        <v>267</v>
      </c>
      <c r="C95" s="144">
        <v>3900</v>
      </c>
      <c r="D95" s="145">
        <f t="shared" si="1"/>
        <v>13.607</v>
      </c>
    </row>
    <row r="96" ht="15" spans="1:4">
      <c r="A96" s="149" t="s">
        <v>3245</v>
      </c>
      <c r="B96" s="144"/>
      <c r="C96" s="144">
        <v>1950</v>
      </c>
      <c r="D96" s="145" t="str">
        <f t="shared" si="1"/>
        <v/>
      </c>
    </row>
    <row r="97" ht="15" spans="1:4">
      <c r="A97" s="149" t="s">
        <v>3246</v>
      </c>
      <c r="B97" s="144"/>
      <c r="C97" s="144">
        <v>325</v>
      </c>
      <c r="D97" s="145" t="str">
        <f t="shared" si="1"/>
        <v/>
      </c>
    </row>
    <row r="98" ht="15" spans="1:4">
      <c r="A98" s="149" t="s">
        <v>3247</v>
      </c>
      <c r="B98" s="144"/>
      <c r="C98" s="144"/>
      <c r="D98" s="145" t="str">
        <f t="shared" si="1"/>
        <v/>
      </c>
    </row>
    <row r="99" spans="1:4">
      <c r="A99" s="150" t="s">
        <v>2425</v>
      </c>
      <c r="B99" s="147">
        <f>B100</f>
        <v>5</v>
      </c>
      <c r="C99" s="147">
        <f>C100</f>
        <v>182</v>
      </c>
      <c r="D99" s="148">
        <f t="shared" si="1"/>
        <v>35.4</v>
      </c>
    </row>
    <row r="100" ht="15" spans="1:4">
      <c r="A100" s="151" t="s">
        <v>2426</v>
      </c>
      <c r="B100" s="144">
        <f>SUM(B101:B104)</f>
        <v>5</v>
      </c>
      <c r="C100" s="144">
        <f>SUM(C101:C104)</f>
        <v>182</v>
      </c>
      <c r="D100" s="145">
        <f t="shared" si="1"/>
        <v>35.4</v>
      </c>
    </row>
    <row r="101" ht="15" spans="1:4">
      <c r="A101" s="149" t="s">
        <v>3248</v>
      </c>
      <c r="B101" s="144">
        <v>5</v>
      </c>
      <c r="C101" s="144">
        <v>72</v>
      </c>
      <c r="D101" s="145">
        <f t="shared" si="1"/>
        <v>13.4</v>
      </c>
    </row>
    <row r="102" ht="15" spans="1:4">
      <c r="A102" s="149" t="s">
        <v>3249</v>
      </c>
      <c r="B102" s="144"/>
      <c r="C102" s="144">
        <v>80</v>
      </c>
      <c r="D102" s="145"/>
    </row>
    <row r="103" ht="15" spans="1:4">
      <c r="A103" s="149" t="s">
        <v>3250</v>
      </c>
      <c r="B103" s="144"/>
      <c r="C103" s="144">
        <v>30</v>
      </c>
      <c r="D103" s="145"/>
    </row>
    <row r="104" ht="15" spans="1:4">
      <c r="A104" s="149" t="s">
        <v>3251</v>
      </c>
      <c r="B104" s="144"/>
      <c r="C104" s="144"/>
      <c r="D104" s="145"/>
    </row>
    <row r="105" spans="1:4">
      <c r="A105" s="152" t="s">
        <v>2428</v>
      </c>
      <c r="B105" s="153">
        <f>B3+B9+B15+B49+B60+B62+B69+B92+B99</f>
        <v>296803</v>
      </c>
      <c r="C105" s="153">
        <f>C3+C9+C15+C49+C60+C62+C69+C92+C99</f>
        <v>394661.13</v>
      </c>
      <c r="D105" s="148">
        <f t="shared" si="1"/>
        <v>0.33</v>
      </c>
    </row>
    <row r="106" ht="15" spans="1:4">
      <c r="A106" s="154" t="s">
        <v>2429</v>
      </c>
      <c r="B106" s="155"/>
      <c r="C106" s="155"/>
      <c r="D106" s="148"/>
    </row>
    <row r="107" ht="15" spans="1:4">
      <c r="A107" s="154" t="s">
        <v>2430</v>
      </c>
      <c r="B107" s="155">
        <v>517</v>
      </c>
      <c r="C107" s="155"/>
      <c r="D107" s="148"/>
    </row>
    <row r="108" ht="15" spans="1:4">
      <c r="A108" s="154" t="s">
        <v>2431</v>
      </c>
      <c r="B108" s="155">
        <v>147648</v>
      </c>
      <c r="C108" s="155"/>
      <c r="D108" s="148"/>
    </row>
    <row r="109" ht="15" spans="1:4">
      <c r="A109" s="154" t="s">
        <v>2432</v>
      </c>
      <c r="B109" s="155">
        <v>28400</v>
      </c>
      <c r="C109" s="155">
        <v>71800</v>
      </c>
      <c r="D109" s="148"/>
    </row>
    <row r="110" ht="15" spans="1:4">
      <c r="A110" s="154" t="s">
        <v>2433</v>
      </c>
      <c r="B110" s="155"/>
      <c r="C110" s="155"/>
      <c r="D110" s="148"/>
    </row>
    <row r="111" ht="15" spans="1:4">
      <c r="A111" s="154" t="s">
        <v>2434</v>
      </c>
      <c r="B111" s="155"/>
      <c r="C111" s="155"/>
      <c r="D111" s="148"/>
    </row>
    <row r="112" ht="15" spans="1:4">
      <c r="A112" s="154" t="s">
        <v>2435</v>
      </c>
      <c r="B112" s="155">
        <v>22559</v>
      </c>
      <c r="C112" s="155"/>
      <c r="D112" s="148"/>
    </row>
    <row r="113" ht="15" spans="1:4">
      <c r="A113" s="152" t="s">
        <v>2436</v>
      </c>
      <c r="B113" s="153">
        <f>SUM(B105:B112)</f>
        <v>495927</v>
      </c>
      <c r="C113" s="153">
        <f>SUM(C105:C112)</f>
        <v>466461.13</v>
      </c>
      <c r="D113" s="145"/>
    </row>
  </sheetData>
  <mergeCells count="1">
    <mergeCell ref="A1:D1"/>
  </mergeCells>
  <conditionalFormatting sqref="D113">
    <cfRule type="cellIs" dxfId="1" priority="1" stopIfTrue="1" operator="lessThan">
      <formula>0</formula>
    </cfRule>
    <cfRule type="cellIs" dxfId="1" priority="2" stopIfTrue="1" operator="lessThan">
      <formula>0</formula>
    </cfRule>
  </conditionalFormatting>
  <conditionalFormatting sqref="D3:D112">
    <cfRule type="cellIs" dxfId="1" priority="3" stopIfTrue="1" operator="lessThan">
      <formula>0</formula>
    </cfRule>
    <cfRule type="cellIs" dxfId="2" priority="4" stopIfTrue="1" operator="greaterThan">
      <formula>5</formula>
    </cfRule>
  </conditionalFormatting>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theme="8" tint="0.399945066682943"/>
  </sheetPr>
  <dimension ref="A1:F145"/>
  <sheetViews>
    <sheetView showZeros="0" workbookViewId="0">
      <pane ySplit="5" topLeftCell="A6" activePane="bottomLeft" state="frozen"/>
      <selection/>
      <selection pane="bottomLeft" activeCell="F3" sqref="C1:F3"/>
    </sheetView>
  </sheetViews>
  <sheetFormatPr defaultColWidth="9" defaultRowHeight="14.25" outlineLevelCol="5"/>
  <cols>
    <col min="1" max="2" width="9" style="49" hidden="1" customWidth="1"/>
    <col min="3" max="3" width="56" style="49" customWidth="1"/>
    <col min="4" max="5" width="9.375" style="49" customWidth="1"/>
    <col min="6" max="6" width="9.375" style="50" customWidth="1"/>
    <col min="7" max="16384" width="9" style="49"/>
  </cols>
  <sheetData>
    <row r="1" s="46" customFormat="1" ht="24.75" customHeight="1" spans="3:6">
      <c r="C1" s="51" t="s">
        <v>3252</v>
      </c>
      <c r="D1" s="51"/>
      <c r="E1" s="51"/>
      <c r="F1" s="51"/>
    </row>
    <row r="2" s="47" customFormat="1" ht="9" customHeight="1" spans="3:6">
      <c r="C2" s="52"/>
      <c r="D2" s="52"/>
      <c r="E2" s="52"/>
      <c r="F2" s="52"/>
    </row>
    <row r="3" ht="20.25" customHeight="1" spans="3:6">
      <c r="C3" s="133" t="s">
        <v>3253</v>
      </c>
      <c r="D3" s="133"/>
      <c r="E3" s="133"/>
      <c r="F3" s="142" t="s">
        <v>69</v>
      </c>
    </row>
    <row r="4" s="48" customFormat="1" ht="24" customHeight="1" spans="3:6">
      <c r="C4" s="137" t="s">
        <v>2447</v>
      </c>
      <c r="D4" s="137" t="s">
        <v>3254</v>
      </c>
      <c r="E4" s="137" t="s">
        <v>3255</v>
      </c>
      <c r="F4" s="137"/>
    </row>
    <row r="5" s="48" customFormat="1" ht="24" customHeight="1" spans="1:6">
      <c r="A5" s="157" t="s">
        <v>73</v>
      </c>
      <c r="C5" s="137"/>
      <c r="D5" s="137"/>
      <c r="E5" s="137" t="s">
        <v>2536</v>
      </c>
      <c r="F5" s="158" t="s">
        <v>75</v>
      </c>
    </row>
    <row r="6" ht="18.95" customHeight="1" spans="1:6">
      <c r="A6" s="159" t="s">
        <v>76</v>
      </c>
      <c r="B6" s="156"/>
      <c r="C6" s="160" t="s">
        <v>3232</v>
      </c>
      <c r="D6" s="161"/>
      <c r="E6" s="161"/>
      <c r="F6" s="148" t="str">
        <f t="shared" ref="F6:F28" si="0">IF(OR(VALUE(E6)=0,ISERROR(E6/D6-1)),"",ROUND(E6/D6-1,3))</f>
        <v/>
      </c>
    </row>
    <row r="7" ht="18.95" customHeight="1" spans="1:6">
      <c r="A7" s="159" t="s">
        <v>76</v>
      </c>
      <c r="B7" s="156"/>
      <c r="C7" s="160" t="s">
        <v>3233</v>
      </c>
      <c r="D7" s="161"/>
      <c r="E7" s="161"/>
      <c r="F7" s="148" t="str">
        <f t="shared" si="0"/>
        <v/>
      </c>
    </row>
    <row r="8" ht="18.95" customHeight="1" spans="1:6">
      <c r="A8" s="159" t="str">
        <f t="shared" ref="A8:A70" si="1">IF(AND(D8=0,E8=0),"否","是")</f>
        <v>是</v>
      </c>
      <c r="B8" s="156"/>
      <c r="C8" s="160" t="s">
        <v>3234</v>
      </c>
      <c r="D8" s="161">
        <f>SUM(D9:D13)</f>
        <v>510</v>
      </c>
      <c r="E8" s="161">
        <f>SUM(E9:E13)</f>
        <v>5215</v>
      </c>
      <c r="F8" s="148">
        <f t="shared" si="0"/>
        <v>9.225</v>
      </c>
    </row>
    <row r="9" ht="18.95" customHeight="1" spans="1:6">
      <c r="A9" s="159" t="str">
        <f t="shared" si="1"/>
        <v>是</v>
      </c>
      <c r="C9" s="162" t="s">
        <v>2309</v>
      </c>
      <c r="D9" s="163">
        <v>510</v>
      </c>
      <c r="E9" s="163">
        <v>5215</v>
      </c>
      <c r="F9" s="148">
        <f t="shared" si="0"/>
        <v>9.225</v>
      </c>
    </row>
    <row r="10" ht="18.95" hidden="1" customHeight="1" spans="1:6">
      <c r="A10" s="159" t="str">
        <f t="shared" si="1"/>
        <v>否</v>
      </c>
      <c r="C10" s="162" t="s">
        <v>2310</v>
      </c>
      <c r="D10" s="163"/>
      <c r="E10" s="163"/>
      <c r="F10" s="148" t="str">
        <f t="shared" si="0"/>
        <v/>
      </c>
    </row>
    <row r="11" ht="18.95" hidden="1" customHeight="1" spans="1:6">
      <c r="A11" s="159" t="str">
        <f t="shared" si="1"/>
        <v>否</v>
      </c>
      <c r="C11" s="162" t="s">
        <v>2311</v>
      </c>
      <c r="D11" s="163"/>
      <c r="E11" s="163"/>
      <c r="F11" s="148" t="str">
        <f t="shared" si="0"/>
        <v/>
      </c>
    </row>
    <row r="12" ht="18.95" hidden="1" customHeight="1" spans="1:6">
      <c r="A12" s="159" t="str">
        <f t="shared" si="1"/>
        <v>否</v>
      </c>
      <c r="C12" s="162" t="s">
        <v>2312</v>
      </c>
      <c r="D12" s="163"/>
      <c r="E12" s="163"/>
      <c r="F12" s="148" t="str">
        <f t="shared" si="0"/>
        <v/>
      </c>
    </row>
    <row r="13" ht="18.95" hidden="1" customHeight="1" spans="1:6">
      <c r="A13" s="159" t="str">
        <f t="shared" si="1"/>
        <v>否</v>
      </c>
      <c r="C13" s="162" t="s">
        <v>2313</v>
      </c>
      <c r="D13" s="163"/>
      <c r="E13" s="163"/>
      <c r="F13" s="148" t="str">
        <f t="shared" si="0"/>
        <v/>
      </c>
    </row>
    <row r="14" ht="18.95" customHeight="1" spans="1:6">
      <c r="A14" s="159" t="str">
        <f t="shared" si="1"/>
        <v>是</v>
      </c>
      <c r="B14" s="156"/>
      <c r="C14" s="160" t="s">
        <v>3235</v>
      </c>
      <c r="D14" s="161">
        <f>SUM(D15:D16)</f>
        <v>4128</v>
      </c>
      <c r="E14" s="161">
        <f>SUM(E15:E16)</f>
        <v>4500</v>
      </c>
      <c r="F14" s="148">
        <f t="shared" si="0"/>
        <v>0.09</v>
      </c>
    </row>
    <row r="15" ht="18.95" customHeight="1" spans="1:6">
      <c r="A15" s="159" t="str">
        <f t="shared" si="1"/>
        <v>是</v>
      </c>
      <c r="C15" s="162" t="s">
        <v>2315</v>
      </c>
      <c r="D15" s="163">
        <v>1811</v>
      </c>
      <c r="E15" s="163">
        <v>2000</v>
      </c>
      <c r="F15" s="148">
        <f t="shared" si="0"/>
        <v>0.104</v>
      </c>
    </row>
    <row r="16" ht="18.95" customHeight="1" spans="1:6">
      <c r="A16" s="159" t="str">
        <f t="shared" si="1"/>
        <v>是</v>
      </c>
      <c r="C16" s="162" t="s">
        <v>2316</v>
      </c>
      <c r="D16" s="163">
        <v>2317</v>
      </c>
      <c r="E16" s="163">
        <v>2500</v>
      </c>
      <c r="F16" s="148">
        <f t="shared" si="0"/>
        <v>0.079</v>
      </c>
    </row>
    <row r="17" ht="18.95" customHeight="1" spans="1:6">
      <c r="A17" s="159" t="str">
        <f t="shared" si="1"/>
        <v>是</v>
      </c>
      <c r="B17" s="156"/>
      <c r="C17" s="160" t="s">
        <v>3236</v>
      </c>
      <c r="D17" s="161">
        <v>199</v>
      </c>
      <c r="E17" s="161">
        <v>220</v>
      </c>
      <c r="F17" s="148">
        <f t="shared" si="0"/>
        <v>0.106</v>
      </c>
    </row>
    <row r="18" ht="18.95" customHeight="1" spans="1:6">
      <c r="A18" s="159" t="s">
        <v>76</v>
      </c>
      <c r="B18" s="156"/>
      <c r="C18" s="160" t="s">
        <v>3237</v>
      </c>
      <c r="D18" s="161"/>
      <c r="E18" s="161"/>
      <c r="F18" s="148" t="str">
        <f t="shared" si="0"/>
        <v/>
      </c>
    </row>
    <row r="19" ht="18.95" customHeight="1" spans="1:6">
      <c r="A19" s="159" t="str">
        <f t="shared" si="1"/>
        <v>是</v>
      </c>
      <c r="B19" s="156"/>
      <c r="C19" s="160" t="s">
        <v>3238</v>
      </c>
      <c r="D19" s="161">
        <f>SUM(D20:D26)</f>
        <v>61</v>
      </c>
      <c r="E19" s="161">
        <f>SUM(E20:E26)</f>
        <v>65</v>
      </c>
      <c r="F19" s="148">
        <f t="shared" si="0"/>
        <v>0.066</v>
      </c>
    </row>
    <row r="20" ht="18.95" hidden="1" customHeight="1" spans="1:6">
      <c r="A20" s="159" t="str">
        <f t="shared" si="1"/>
        <v>否</v>
      </c>
      <c r="C20" s="162" t="s">
        <v>2320</v>
      </c>
      <c r="D20" s="163"/>
      <c r="E20" s="163"/>
      <c r="F20" s="148" t="str">
        <f t="shared" si="0"/>
        <v/>
      </c>
    </row>
    <row r="21" ht="18.95" hidden="1" customHeight="1" spans="1:6">
      <c r="A21" s="159" t="str">
        <f t="shared" si="1"/>
        <v>否</v>
      </c>
      <c r="C21" s="162" t="s">
        <v>2321</v>
      </c>
      <c r="D21" s="163"/>
      <c r="E21" s="163"/>
      <c r="F21" s="148" t="str">
        <f t="shared" si="0"/>
        <v/>
      </c>
    </row>
    <row r="22" ht="18.95" customHeight="1" spans="1:6">
      <c r="A22" s="159" t="str">
        <f t="shared" si="1"/>
        <v>是</v>
      </c>
      <c r="C22" s="162" t="s">
        <v>2322</v>
      </c>
      <c r="D22" s="163">
        <v>61</v>
      </c>
      <c r="E22" s="163">
        <v>65</v>
      </c>
      <c r="F22" s="148">
        <f t="shared" si="0"/>
        <v>0.066</v>
      </c>
    </row>
    <row r="23" ht="18.95" hidden="1" customHeight="1" spans="1:6">
      <c r="A23" s="159" t="str">
        <f t="shared" si="1"/>
        <v>否</v>
      </c>
      <c r="C23" s="162" t="s">
        <v>2323</v>
      </c>
      <c r="D23" s="163"/>
      <c r="E23" s="163"/>
      <c r="F23" s="148" t="str">
        <f t="shared" si="0"/>
        <v/>
      </c>
    </row>
    <row r="24" ht="18.95" hidden="1" customHeight="1" spans="1:6">
      <c r="A24" s="159" t="str">
        <f t="shared" si="1"/>
        <v>否</v>
      </c>
      <c r="C24" s="162" t="s">
        <v>2324</v>
      </c>
      <c r="D24" s="163"/>
      <c r="E24" s="163"/>
      <c r="F24" s="148" t="str">
        <f t="shared" si="0"/>
        <v/>
      </c>
    </row>
    <row r="25" ht="18.95" hidden="1" customHeight="1" spans="1:6">
      <c r="A25" s="159" t="str">
        <f t="shared" si="1"/>
        <v>否</v>
      </c>
      <c r="C25" s="162" t="s">
        <v>2325</v>
      </c>
      <c r="D25" s="163"/>
      <c r="E25" s="163"/>
      <c r="F25" s="148" t="str">
        <f t="shared" si="0"/>
        <v/>
      </c>
    </row>
    <row r="26" ht="18.95" hidden="1" customHeight="1" spans="1:6">
      <c r="A26" s="159" t="str">
        <f t="shared" si="1"/>
        <v>否</v>
      </c>
      <c r="C26" s="162" t="s">
        <v>2326</v>
      </c>
      <c r="D26" s="163"/>
      <c r="E26" s="163"/>
      <c r="F26" s="148" t="str">
        <f t="shared" si="0"/>
        <v/>
      </c>
    </row>
    <row r="27" ht="18.95" customHeight="1" spans="1:6">
      <c r="A27" s="159" t="s">
        <v>76</v>
      </c>
      <c r="B27" s="156"/>
      <c r="C27" s="160" t="s">
        <v>3239</v>
      </c>
      <c r="D27" s="161"/>
      <c r="E27" s="161"/>
      <c r="F27" s="148" t="str">
        <f t="shared" si="0"/>
        <v/>
      </c>
    </row>
    <row r="28" ht="18.95" customHeight="1" spans="1:6">
      <c r="A28" s="159" t="s">
        <v>76</v>
      </c>
      <c r="C28" s="152" t="s">
        <v>104</v>
      </c>
      <c r="D28" s="153">
        <f>SUM(D6,D7,D8,D14,D17,D18,D19,D27)</f>
        <v>4898</v>
      </c>
      <c r="E28" s="153">
        <f>SUM(E6,E7,E8,E14,E17,E18,E19,E27)</f>
        <v>10000</v>
      </c>
      <c r="F28" s="145">
        <f t="shared" si="0"/>
        <v>1.042</v>
      </c>
    </row>
    <row r="29" ht="18.95" customHeight="1" spans="1:6">
      <c r="A29" s="159" t="s">
        <v>76</v>
      </c>
      <c r="C29" s="154" t="s">
        <v>2328</v>
      </c>
      <c r="D29" s="155">
        <v>18745</v>
      </c>
      <c r="E29" s="155">
        <v>19000</v>
      </c>
      <c r="F29" s="145"/>
    </row>
    <row r="30" ht="18.95" customHeight="1" spans="1:6">
      <c r="A30" s="159" t="s">
        <v>76</v>
      </c>
      <c r="C30" s="154" t="s">
        <v>2329</v>
      </c>
      <c r="D30" s="155">
        <v>517</v>
      </c>
      <c r="E30" s="155"/>
      <c r="F30" s="145"/>
    </row>
    <row r="31" ht="18.95" customHeight="1" spans="1:6">
      <c r="A31" s="159" t="s">
        <v>76</v>
      </c>
      <c r="C31" s="154" t="s">
        <v>2330</v>
      </c>
      <c r="D31" s="155">
        <v>12600</v>
      </c>
      <c r="E31" s="155"/>
      <c r="F31" s="145"/>
    </row>
    <row r="32" ht="18.95" customHeight="1" spans="1:6">
      <c r="A32" s="159" t="s">
        <v>76</v>
      </c>
      <c r="C32" s="154" t="s">
        <v>2331</v>
      </c>
      <c r="D32" s="155">
        <v>5898</v>
      </c>
      <c r="E32" s="155">
        <v>12655</v>
      </c>
      <c r="F32" s="145"/>
    </row>
    <row r="33" ht="18.95" customHeight="1" spans="1:6">
      <c r="A33" s="159" t="s">
        <v>76</v>
      </c>
      <c r="C33" s="154" t="s">
        <v>2332</v>
      </c>
      <c r="D33" s="155"/>
      <c r="E33" s="155"/>
      <c r="F33" s="145"/>
    </row>
    <row r="34" ht="18.95" customHeight="1" spans="1:6">
      <c r="A34" s="159" t="s">
        <v>76</v>
      </c>
      <c r="C34" s="154" t="s">
        <v>2333</v>
      </c>
      <c r="D34" s="155">
        <v>173800</v>
      </c>
      <c r="E34" s="155">
        <v>182200</v>
      </c>
      <c r="F34" s="145"/>
    </row>
    <row r="35" ht="18.95" customHeight="1" spans="1:6">
      <c r="A35" s="159" t="s">
        <v>76</v>
      </c>
      <c r="C35" s="152" t="s">
        <v>2334</v>
      </c>
      <c r="D35" s="153">
        <f>SUM(D28:D34)</f>
        <v>216458</v>
      </c>
      <c r="E35" s="153">
        <f>SUM(E28:E34)</f>
        <v>223855</v>
      </c>
      <c r="F35" s="145"/>
    </row>
    <row r="36" ht="18.95" customHeight="1" spans="1:6">
      <c r="A36" s="159" t="s">
        <v>76</v>
      </c>
      <c r="C36" s="152"/>
      <c r="D36" s="164"/>
      <c r="E36" s="164"/>
      <c r="F36" s="164"/>
    </row>
    <row r="37" ht="18.95" customHeight="1" spans="1:6">
      <c r="A37" s="159" t="s">
        <v>76</v>
      </c>
      <c r="C37" s="152"/>
      <c r="D37" s="164"/>
      <c r="E37" s="164"/>
      <c r="F37" s="164"/>
    </row>
    <row r="38" s="156" customFormat="1" ht="18.95" customHeight="1" spans="1:6">
      <c r="A38" s="159" t="str">
        <f t="shared" si="1"/>
        <v>是</v>
      </c>
      <c r="C38" s="146" t="s">
        <v>2335</v>
      </c>
      <c r="D38" s="147">
        <f>SUM(D39)</f>
        <v>20</v>
      </c>
      <c r="E38" s="147">
        <f>SUM(E39)</f>
        <v>0</v>
      </c>
      <c r="F38" s="148" t="str">
        <f>IF(OR(VALUE(E38)=0,ISERROR(E38/D38-1)),"",ROUND(E38/D38-1,3))</f>
        <v/>
      </c>
    </row>
    <row r="39" ht="18.95" customHeight="1" spans="1:6">
      <c r="A39" s="159" t="str">
        <f t="shared" si="1"/>
        <v>是</v>
      </c>
      <c r="C39" s="149" t="s">
        <v>2336</v>
      </c>
      <c r="D39" s="144">
        <f>SUM(D40:D43)</f>
        <v>20</v>
      </c>
      <c r="E39" s="144">
        <f>SUM(E40:E43)</f>
        <v>0</v>
      </c>
      <c r="F39" s="145" t="str">
        <f t="shared" ref="F39:F95" si="2">IF(OR(VALUE(E39)=0,ISERROR(E39/D39-1)),"",ROUND(E39/D39-1,3))</f>
        <v/>
      </c>
    </row>
    <row r="40" ht="18.95" hidden="1" customHeight="1" spans="1:6">
      <c r="A40" s="159" t="str">
        <f t="shared" si="1"/>
        <v>否</v>
      </c>
      <c r="B40" s="49">
        <v>2070701</v>
      </c>
      <c r="C40" s="143" t="s">
        <v>2337</v>
      </c>
      <c r="D40" s="144"/>
      <c r="E40" s="144"/>
      <c r="F40" s="145" t="str">
        <f t="shared" si="2"/>
        <v/>
      </c>
    </row>
    <row r="41" ht="18.95" customHeight="1" spans="1:6">
      <c r="A41" s="159" t="str">
        <f t="shared" si="1"/>
        <v>是</v>
      </c>
      <c r="B41" s="49">
        <v>2070702</v>
      </c>
      <c r="C41" s="143" t="s">
        <v>2338</v>
      </c>
      <c r="D41" s="144">
        <v>20</v>
      </c>
      <c r="E41" s="144"/>
      <c r="F41" s="145" t="str">
        <f t="shared" si="2"/>
        <v/>
      </c>
    </row>
    <row r="42" ht="18.95" hidden="1" customHeight="1" spans="1:6">
      <c r="A42" s="159" t="str">
        <f t="shared" si="1"/>
        <v>否</v>
      </c>
      <c r="B42" s="49">
        <v>2070703</v>
      </c>
      <c r="C42" s="143" t="s">
        <v>2339</v>
      </c>
      <c r="D42" s="144"/>
      <c r="E42" s="144"/>
      <c r="F42" s="145" t="str">
        <f t="shared" si="2"/>
        <v/>
      </c>
    </row>
    <row r="43" ht="18.95" hidden="1" customHeight="1" spans="1:6">
      <c r="A43" s="159" t="str">
        <f t="shared" si="1"/>
        <v>否</v>
      </c>
      <c r="B43" s="49">
        <v>2070799</v>
      </c>
      <c r="C43" s="143" t="s">
        <v>2340</v>
      </c>
      <c r="D43" s="144"/>
      <c r="E43" s="144"/>
      <c r="F43" s="145" t="str">
        <f t="shared" si="2"/>
        <v/>
      </c>
    </row>
    <row r="44" ht="18.95" customHeight="1" spans="1:6">
      <c r="A44" s="159" t="s">
        <v>76</v>
      </c>
      <c r="C44" s="146" t="s">
        <v>2341</v>
      </c>
      <c r="D44" s="144">
        <f>SUM(D45,D49)</f>
        <v>0</v>
      </c>
      <c r="E44" s="144">
        <f>SUM(E45,E49)</f>
        <v>0</v>
      </c>
      <c r="F44" s="145" t="str">
        <f t="shared" si="2"/>
        <v/>
      </c>
    </row>
    <row r="45" ht="18.95" hidden="1" customHeight="1" spans="1:6">
      <c r="A45" s="159" t="str">
        <f t="shared" si="1"/>
        <v>否</v>
      </c>
      <c r="C45" s="149" t="s">
        <v>2342</v>
      </c>
      <c r="D45" s="144">
        <f>SUM(D46:D48)</f>
        <v>0</v>
      </c>
      <c r="E45" s="144">
        <f>SUM(E46:E48)</f>
        <v>0</v>
      </c>
      <c r="F45" s="145" t="str">
        <f t="shared" si="2"/>
        <v/>
      </c>
    </row>
    <row r="46" ht="18.95" hidden="1" customHeight="1" spans="1:6">
      <c r="A46" s="159" t="str">
        <f t="shared" si="1"/>
        <v>否</v>
      </c>
      <c r="B46" s="49">
        <v>2082201</v>
      </c>
      <c r="C46" s="143" t="s">
        <v>2343</v>
      </c>
      <c r="D46" s="144"/>
      <c r="E46" s="144"/>
      <c r="F46" s="145" t="str">
        <f t="shared" si="2"/>
        <v/>
      </c>
    </row>
    <row r="47" ht="18.95" hidden="1" customHeight="1" spans="1:6">
      <c r="A47" s="159" t="str">
        <f t="shared" si="1"/>
        <v>否</v>
      </c>
      <c r="B47" s="49">
        <v>2082202</v>
      </c>
      <c r="C47" s="143" t="s">
        <v>2344</v>
      </c>
      <c r="D47" s="144"/>
      <c r="E47" s="144"/>
      <c r="F47" s="145" t="str">
        <f t="shared" si="2"/>
        <v/>
      </c>
    </row>
    <row r="48" ht="18.95" hidden="1" customHeight="1" spans="1:6">
      <c r="A48" s="159" t="str">
        <f t="shared" si="1"/>
        <v>否</v>
      </c>
      <c r="B48" s="49">
        <v>2082299</v>
      </c>
      <c r="C48" s="143" t="s">
        <v>2345</v>
      </c>
      <c r="D48" s="144"/>
      <c r="E48" s="144"/>
      <c r="F48" s="145" t="str">
        <f t="shared" si="2"/>
        <v/>
      </c>
    </row>
    <row r="49" ht="18.95" hidden="1" customHeight="1" spans="1:6">
      <c r="A49" s="159" t="str">
        <f t="shared" si="1"/>
        <v>否</v>
      </c>
      <c r="C49" s="149" t="s">
        <v>2440</v>
      </c>
      <c r="D49" s="144"/>
      <c r="E49" s="144"/>
      <c r="F49" s="145" t="str">
        <f t="shared" si="2"/>
        <v/>
      </c>
    </row>
    <row r="50" s="156" customFormat="1" ht="18.95" customHeight="1" spans="1:6">
      <c r="A50" s="159" t="s">
        <v>76</v>
      </c>
      <c r="C50" s="146" t="s">
        <v>2347</v>
      </c>
      <c r="D50" s="147">
        <f>SUM(D51,D64,D65,D69,D70,D71,D72,D76,D80)</f>
        <v>0</v>
      </c>
      <c r="E50" s="147">
        <f>SUM(E51,E64,E65,E69,E70,E71,E72,E76,E80)</f>
        <v>0</v>
      </c>
      <c r="F50" s="148" t="str">
        <f t="shared" si="2"/>
        <v/>
      </c>
    </row>
    <row r="51" ht="18.95" hidden="1" customHeight="1" spans="1:6">
      <c r="A51" s="159" t="str">
        <f t="shared" si="1"/>
        <v>否</v>
      </c>
      <c r="C51" s="149" t="s">
        <v>2348</v>
      </c>
      <c r="D51" s="144">
        <f>SUM(D52:D63)</f>
        <v>0</v>
      </c>
      <c r="E51" s="144">
        <f>SUM(E52:E63)</f>
        <v>0</v>
      </c>
      <c r="F51" s="145" t="str">
        <f t="shared" si="2"/>
        <v/>
      </c>
    </row>
    <row r="52" ht="18.95" hidden="1" customHeight="1" spans="1:6">
      <c r="A52" s="159" t="str">
        <f t="shared" si="1"/>
        <v>否</v>
      </c>
      <c r="B52" s="49">
        <v>2120801</v>
      </c>
      <c r="C52" s="143" t="s">
        <v>2349</v>
      </c>
      <c r="D52" s="144"/>
      <c r="E52" s="144"/>
      <c r="F52" s="145" t="str">
        <f t="shared" si="2"/>
        <v/>
      </c>
    </row>
    <row r="53" ht="18.95" hidden="1" customHeight="1" spans="1:6">
      <c r="A53" s="159" t="str">
        <f t="shared" si="1"/>
        <v>否</v>
      </c>
      <c r="B53" s="49">
        <v>2120802</v>
      </c>
      <c r="C53" s="143" t="s">
        <v>2350</v>
      </c>
      <c r="D53" s="144"/>
      <c r="E53" s="144"/>
      <c r="F53" s="145" t="str">
        <f t="shared" si="2"/>
        <v/>
      </c>
    </row>
    <row r="54" s="94" customFormat="1" ht="18.95" hidden="1" customHeight="1" spans="1:6">
      <c r="A54" s="159" t="str">
        <f t="shared" si="1"/>
        <v>否</v>
      </c>
      <c r="B54" s="49">
        <v>2120803</v>
      </c>
      <c r="C54" s="143" t="s">
        <v>2351</v>
      </c>
      <c r="D54" s="144"/>
      <c r="E54" s="144"/>
      <c r="F54" s="145" t="str">
        <f t="shared" si="2"/>
        <v/>
      </c>
    </row>
    <row r="55" s="94" customFormat="1" ht="18.95" hidden="1" customHeight="1" spans="1:6">
      <c r="A55" s="159" t="str">
        <f t="shared" si="1"/>
        <v>否</v>
      </c>
      <c r="B55" s="49">
        <v>2120804</v>
      </c>
      <c r="C55" s="143" t="s">
        <v>2352</v>
      </c>
      <c r="D55" s="144"/>
      <c r="E55" s="144"/>
      <c r="F55" s="145" t="str">
        <f t="shared" si="2"/>
        <v/>
      </c>
    </row>
    <row r="56" s="94" customFormat="1" ht="18.95" hidden="1" customHeight="1" spans="1:6">
      <c r="A56" s="159" t="str">
        <f t="shared" si="1"/>
        <v>否</v>
      </c>
      <c r="B56" s="49">
        <v>2120805</v>
      </c>
      <c r="C56" s="143" t="s">
        <v>2353</v>
      </c>
      <c r="D56" s="144"/>
      <c r="E56" s="144"/>
      <c r="F56" s="145" t="str">
        <f t="shared" si="2"/>
        <v/>
      </c>
    </row>
    <row r="57" s="94" customFormat="1" ht="18.95" hidden="1" customHeight="1" spans="1:6">
      <c r="A57" s="159" t="str">
        <f t="shared" si="1"/>
        <v>否</v>
      </c>
      <c r="B57" s="49">
        <v>2120806</v>
      </c>
      <c r="C57" s="143" t="s">
        <v>2354</v>
      </c>
      <c r="D57" s="144"/>
      <c r="E57" s="144"/>
      <c r="F57" s="145" t="str">
        <f t="shared" si="2"/>
        <v/>
      </c>
    </row>
    <row r="58" s="94" customFormat="1" ht="18.95" hidden="1" customHeight="1" spans="1:6">
      <c r="A58" s="159" t="str">
        <f t="shared" si="1"/>
        <v>否</v>
      </c>
      <c r="B58" s="49">
        <v>2120807</v>
      </c>
      <c r="C58" s="143" t="s">
        <v>2355</v>
      </c>
      <c r="D58" s="144"/>
      <c r="E58" s="144"/>
      <c r="F58" s="145" t="str">
        <f t="shared" si="2"/>
        <v/>
      </c>
    </row>
    <row r="59" s="94" customFormat="1" ht="18.95" hidden="1" customHeight="1" spans="1:6">
      <c r="A59" s="159" t="str">
        <f t="shared" si="1"/>
        <v>否</v>
      </c>
      <c r="B59" s="49">
        <v>2120809</v>
      </c>
      <c r="C59" s="143" t="s">
        <v>2356</v>
      </c>
      <c r="D59" s="144"/>
      <c r="E59" s="144"/>
      <c r="F59" s="145" t="str">
        <f t="shared" si="2"/>
        <v/>
      </c>
    </row>
    <row r="60" s="94" customFormat="1" ht="18.95" hidden="1" customHeight="1" spans="1:6">
      <c r="A60" s="159" t="str">
        <f t="shared" si="1"/>
        <v>否</v>
      </c>
      <c r="B60" s="49">
        <v>2120810</v>
      </c>
      <c r="C60" s="143" t="s">
        <v>2357</v>
      </c>
      <c r="D60" s="144"/>
      <c r="E60" s="144"/>
      <c r="F60" s="145" t="str">
        <f t="shared" si="2"/>
        <v/>
      </c>
    </row>
    <row r="61" ht="18.95" hidden="1" customHeight="1" spans="1:6">
      <c r="A61" s="159" t="str">
        <f t="shared" si="1"/>
        <v>否</v>
      </c>
      <c r="B61" s="49">
        <v>2120811</v>
      </c>
      <c r="C61" s="143" t="s">
        <v>2358</v>
      </c>
      <c r="D61" s="144"/>
      <c r="E61" s="144"/>
      <c r="F61" s="145" t="str">
        <f t="shared" si="2"/>
        <v/>
      </c>
    </row>
    <row r="62" ht="18.95" hidden="1" customHeight="1" spans="1:6">
      <c r="A62" s="159" t="str">
        <f t="shared" si="1"/>
        <v>否</v>
      </c>
      <c r="B62" s="49">
        <v>2120813</v>
      </c>
      <c r="C62" s="143" t="s">
        <v>2359</v>
      </c>
      <c r="D62" s="144"/>
      <c r="E62" s="144"/>
      <c r="F62" s="145" t="str">
        <f t="shared" si="2"/>
        <v/>
      </c>
    </row>
    <row r="63" s="94" customFormat="1" ht="18.95" hidden="1" customHeight="1" spans="1:6">
      <c r="A63" s="159" t="str">
        <f t="shared" si="1"/>
        <v>否</v>
      </c>
      <c r="B63" s="49">
        <v>2120899</v>
      </c>
      <c r="C63" s="143" t="s">
        <v>2360</v>
      </c>
      <c r="D63" s="144"/>
      <c r="E63" s="144"/>
      <c r="F63" s="145" t="str">
        <f t="shared" si="2"/>
        <v/>
      </c>
    </row>
    <row r="64" s="94" customFormat="1" ht="18.95" hidden="1" customHeight="1" spans="1:6">
      <c r="A64" s="159" t="str">
        <f t="shared" si="1"/>
        <v>否</v>
      </c>
      <c r="B64" s="49"/>
      <c r="C64" s="149" t="s">
        <v>2361</v>
      </c>
      <c r="D64" s="144"/>
      <c r="E64" s="144"/>
      <c r="F64" s="145" t="str">
        <f t="shared" si="2"/>
        <v/>
      </c>
    </row>
    <row r="65" s="94" customFormat="1" ht="18.95" hidden="1" customHeight="1" spans="1:6">
      <c r="A65" s="159" t="str">
        <f t="shared" si="1"/>
        <v>否</v>
      </c>
      <c r="B65" s="49"/>
      <c r="C65" s="149" t="s">
        <v>2362</v>
      </c>
      <c r="D65" s="144">
        <f>SUM(D66:D68)</f>
        <v>0</v>
      </c>
      <c r="E65" s="144">
        <f>SUM(E66:E68)</f>
        <v>0</v>
      </c>
      <c r="F65" s="145" t="str">
        <f t="shared" si="2"/>
        <v/>
      </c>
    </row>
    <row r="66" s="94" customFormat="1" ht="18.95" hidden="1" customHeight="1" spans="1:6">
      <c r="A66" s="159" t="str">
        <f t="shared" si="1"/>
        <v>否</v>
      </c>
      <c r="B66" s="49">
        <v>2121001</v>
      </c>
      <c r="C66" s="149" t="s">
        <v>2363</v>
      </c>
      <c r="D66" s="144"/>
      <c r="E66" s="144"/>
      <c r="F66" s="145" t="str">
        <f t="shared" si="2"/>
        <v/>
      </c>
    </row>
    <row r="67" s="94" customFormat="1" ht="18.95" hidden="1" customHeight="1" spans="1:6">
      <c r="A67" s="159" t="str">
        <f t="shared" si="1"/>
        <v>否</v>
      </c>
      <c r="B67" s="49">
        <v>2121002</v>
      </c>
      <c r="C67" s="149" t="s">
        <v>2364</v>
      </c>
      <c r="D67" s="144"/>
      <c r="E67" s="144"/>
      <c r="F67" s="145" t="str">
        <f t="shared" si="2"/>
        <v/>
      </c>
    </row>
    <row r="68" s="94" customFormat="1" ht="18.95" hidden="1" customHeight="1" spans="1:6">
      <c r="A68" s="159" t="str">
        <f t="shared" si="1"/>
        <v>否</v>
      </c>
      <c r="B68" s="49">
        <v>2121099</v>
      </c>
      <c r="C68" s="149" t="s">
        <v>2365</v>
      </c>
      <c r="D68" s="144"/>
      <c r="E68" s="144"/>
      <c r="F68" s="145" t="str">
        <f t="shared" si="2"/>
        <v/>
      </c>
    </row>
    <row r="69" s="94" customFormat="1" ht="18.95" hidden="1" customHeight="1" spans="1:6">
      <c r="A69" s="159" t="str">
        <f t="shared" si="1"/>
        <v>否</v>
      </c>
      <c r="B69" s="49"/>
      <c r="C69" s="149" t="s">
        <v>2366</v>
      </c>
      <c r="D69" s="144"/>
      <c r="E69" s="144"/>
      <c r="F69" s="145" t="str">
        <f t="shared" si="2"/>
        <v/>
      </c>
    </row>
    <row r="70" ht="18.95" hidden="1" customHeight="1" spans="1:6">
      <c r="A70" s="159" t="str">
        <f t="shared" si="1"/>
        <v>否</v>
      </c>
      <c r="C70" s="149" t="s">
        <v>2367</v>
      </c>
      <c r="D70" s="144"/>
      <c r="E70" s="144"/>
      <c r="F70" s="145" t="str">
        <f t="shared" si="2"/>
        <v/>
      </c>
    </row>
    <row r="71" ht="18.95" hidden="1" customHeight="1" spans="1:6">
      <c r="A71" s="159" t="str">
        <f t="shared" ref="A71:A136" si="3">IF(AND(D71=0,E71=0),"否","是")</f>
        <v>否</v>
      </c>
      <c r="C71" s="149" t="s">
        <v>2368</v>
      </c>
      <c r="D71" s="144"/>
      <c r="E71" s="144"/>
      <c r="F71" s="145" t="str">
        <f t="shared" si="2"/>
        <v/>
      </c>
    </row>
    <row r="72" ht="18.95" hidden="1" customHeight="1" spans="1:6">
      <c r="A72" s="159" t="str">
        <f t="shared" si="3"/>
        <v>否</v>
      </c>
      <c r="C72" s="149" t="s">
        <v>2369</v>
      </c>
      <c r="D72" s="144">
        <f>SUM(D73:D75)</f>
        <v>0</v>
      </c>
      <c r="E72" s="144">
        <f>SUM(E73:E75)</f>
        <v>0</v>
      </c>
      <c r="F72" s="145" t="str">
        <f t="shared" si="2"/>
        <v/>
      </c>
    </row>
    <row r="73" ht="18.95" hidden="1" customHeight="1" spans="1:6">
      <c r="A73" s="159" t="str">
        <f t="shared" si="3"/>
        <v>否</v>
      </c>
      <c r="B73" s="49">
        <v>2121401</v>
      </c>
      <c r="C73" s="143" t="s">
        <v>2370</v>
      </c>
      <c r="D73" s="144"/>
      <c r="E73" s="144"/>
      <c r="F73" s="145" t="str">
        <f t="shared" si="2"/>
        <v/>
      </c>
    </row>
    <row r="74" ht="18.95" hidden="1" customHeight="1" spans="1:6">
      <c r="A74" s="159" t="str">
        <f t="shared" si="3"/>
        <v>否</v>
      </c>
      <c r="B74" s="49">
        <v>2121402</v>
      </c>
      <c r="C74" s="143" t="s">
        <v>2371</v>
      </c>
      <c r="D74" s="144"/>
      <c r="E74" s="144"/>
      <c r="F74" s="145" t="str">
        <f t="shared" si="2"/>
        <v/>
      </c>
    </row>
    <row r="75" ht="18.95" hidden="1" customHeight="1" spans="1:6">
      <c r="A75" s="159" t="str">
        <f t="shared" si="3"/>
        <v>否</v>
      </c>
      <c r="B75" s="49">
        <v>2121499</v>
      </c>
      <c r="C75" s="143" t="s">
        <v>2372</v>
      </c>
      <c r="D75" s="144"/>
      <c r="E75" s="144"/>
      <c r="F75" s="145" t="str">
        <f t="shared" si="2"/>
        <v/>
      </c>
    </row>
    <row r="76" ht="18.95" hidden="1" customHeight="1" spans="1:6">
      <c r="A76" s="159" t="str">
        <f t="shared" si="3"/>
        <v>否</v>
      </c>
      <c r="C76" s="149" t="s">
        <v>3241</v>
      </c>
      <c r="D76" s="144">
        <f>SUM(D77:D79)</f>
        <v>0</v>
      </c>
      <c r="E76" s="144">
        <f>SUM(E77:E79)</f>
        <v>0</v>
      </c>
      <c r="F76" s="145" t="str">
        <f t="shared" si="2"/>
        <v/>
      </c>
    </row>
    <row r="77" ht="18.95" hidden="1" customHeight="1" spans="1:6">
      <c r="A77" s="159" t="str">
        <f t="shared" si="3"/>
        <v>否</v>
      </c>
      <c r="B77" s="49">
        <v>2121501</v>
      </c>
      <c r="C77" s="143" t="s">
        <v>2349</v>
      </c>
      <c r="D77" s="144"/>
      <c r="E77" s="144"/>
      <c r="F77" s="145" t="str">
        <f t="shared" si="2"/>
        <v/>
      </c>
    </row>
    <row r="78" ht="18.95" hidden="1" customHeight="1" spans="1:6">
      <c r="A78" s="159" t="str">
        <f t="shared" si="3"/>
        <v>否</v>
      </c>
      <c r="B78" s="49">
        <v>2121502</v>
      </c>
      <c r="C78" s="143" t="s">
        <v>2350</v>
      </c>
      <c r="D78" s="144"/>
      <c r="E78" s="144"/>
      <c r="F78" s="145" t="str">
        <f t="shared" si="2"/>
        <v/>
      </c>
    </row>
    <row r="79" ht="18.95" hidden="1" customHeight="1" spans="1:6">
      <c r="A79" s="159" t="str">
        <f t="shared" si="3"/>
        <v>否</v>
      </c>
      <c r="B79" s="49">
        <v>2121599</v>
      </c>
      <c r="C79" s="143" t="s">
        <v>3242</v>
      </c>
      <c r="D79" s="144"/>
      <c r="E79" s="144"/>
      <c r="F79" s="145" t="str">
        <f t="shared" si="2"/>
        <v/>
      </c>
    </row>
    <row r="80" ht="18.95" hidden="1" customHeight="1" spans="1:6">
      <c r="A80" s="159" t="str">
        <f t="shared" si="3"/>
        <v>否</v>
      </c>
      <c r="C80" s="149" t="s">
        <v>3243</v>
      </c>
      <c r="D80" s="144">
        <f>SUM(D81:D83)</f>
        <v>0</v>
      </c>
      <c r="E80" s="144">
        <f>SUM(E81:E83)</f>
        <v>0</v>
      </c>
      <c r="F80" s="145" t="str">
        <f t="shared" si="2"/>
        <v/>
      </c>
    </row>
    <row r="81" ht="18.95" hidden="1" customHeight="1" spans="1:6">
      <c r="A81" s="159" t="str">
        <f t="shared" si="3"/>
        <v>否</v>
      </c>
      <c r="B81" s="49">
        <v>2121601</v>
      </c>
      <c r="C81" s="143" t="s">
        <v>2349</v>
      </c>
      <c r="D81" s="144"/>
      <c r="E81" s="144"/>
      <c r="F81" s="145" t="str">
        <f t="shared" si="2"/>
        <v/>
      </c>
    </row>
    <row r="82" ht="18.95" hidden="1" customHeight="1" spans="1:6">
      <c r="A82" s="159" t="str">
        <f t="shared" si="3"/>
        <v>否</v>
      </c>
      <c r="B82" s="49">
        <v>2121602</v>
      </c>
      <c r="C82" s="143" t="s">
        <v>2350</v>
      </c>
      <c r="D82" s="144"/>
      <c r="E82" s="144"/>
      <c r="F82" s="145" t="str">
        <f t="shared" si="2"/>
        <v/>
      </c>
    </row>
    <row r="83" ht="18.95" hidden="1" customHeight="1" spans="1:6">
      <c r="A83" s="159" t="str">
        <f t="shared" si="3"/>
        <v>否</v>
      </c>
      <c r="B83" s="49">
        <v>2121699</v>
      </c>
      <c r="C83" s="143" t="s">
        <v>3244</v>
      </c>
      <c r="D83" s="144"/>
      <c r="E83" s="144"/>
      <c r="F83" s="145" t="str">
        <f t="shared" si="2"/>
        <v/>
      </c>
    </row>
    <row r="84" s="156" customFormat="1" ht="18.95" customHeight="1" spans="1:6">
      <c r="A84" s="159" t="str">
        <f t="shared" si="3"/>
        <v>是</v>
      </c>
      <c r="C84" s="146" t="s">
        <v>2373</v>
      </c>
      <c r="D84" s="147">
        <f>SUM(D85,D90)</f>
        <v>11</v>
      </c>
      <c r="E84" s="147">
        <f>SUM(E85,E90)</f>
        <v>0</v>
      </c>
      <c r="F84" s="148" t="str">
        <f t="shared" si="2"/>
        <v/>
      </c>
    </row>
    <row r="85" ht="18.95" customHeight="1" spans="1:6">
      <c r="A85" s="159" t="str">
        <f t="shared" si="3"/>
        <v>是</v>
      </c>
      <c r="C85" s="149" t="s">
        <v>2374</v>
      </c>
      <c r="D85" s="144">
        <f>SUM(D86:D89)</f>
        <v>11</v>
      </c>
      <c r="E85" s="144">
        <f>SUM(E86:E89)</f>
        <v>0</v>
      </c>
      <c r="F85" s="145" t="str">
        <f t="shared" si="2"/>
        <v/>
      </c>
    </row>
    <row r="86" ht="18.95" customHeight="1" spans="1:6">
      <c r="A86" s="159" t="str">
        <f t="shared" si="3"/>
        <v>是</v>
      </c>
      <c r="B86" s="49">
        <v>2136601</v>
      </c>
      <c r="C86" s="143" t="s">
        <v>2344</v>
      </c>
      <c r="D86" s="144">
        <v>10</v>
      </c>
      <c r="E86" s="144"/>
      <c r="F86" s="145" t="str">
        <f t="shared" si="2"/>
        <v/>
      </c>
    </row>
    <row r="87" ht="18.95" hidden="1" customHeight="1" spans="1:6">
      <c r="A87" s="159" t="str">
        <f t="shared" si="3"/>
        <v>否</v>
      </c>
      <c r="B87" s="49">
        <v>2136602</v>
      </c>
      <c r="C87" s="143" t="s">
        <v>2375</v>
      </c>
      <c r="D87" s="144"/>
      <c r="E87" s="144"/>
      <c r="F87" s="145" t="str">
        <f t="shared" si="2"/>
        <v/>
      </c>
    </row>
    <row r="88" ht="18.95" hidden="1" customHeight="1" spans="1:6">
      <c r="A88" s="159" t="str">
        <f t="shared" si="3"/>
        <v>否</v>
      </c>
      <c r="B88" s="49">
        <v>2136603</v>
      </c>
      <c r="C88" s="143" t="s">
        <v>2376</v>
      </c>
      <c r="D88" s="144"/>
      <c r="E88" s="144"/>
      <c r="F88" s="145" t="str">
        <f t="shared" si="2"/>
        <v/>
      </c>
    </row>
    <row r="89" ht="18.95" customHeight="1" spans="1:6">
      <c r="A89" s="159" t="str">
        <f t="shared" si="3"/>
        <v>是</v>
      </c>
      <c r="B89" s="49">
        <v>2136699</v>
      </c>
      <c r="C89" s="143" t="s">
        <v>2377</v>
      </c>
      <c r="D89" s="144">
        <v>1</v>
      </c>
      <c r="E89" s="144"/>
      <c r="F89" s="145" t="str">
        <f t="shared" si="2"/>
        <v/>
      </c>
    </row>
    <row r="90" ht="18.95" hidden="1" customHeight="1" spans="1:6">
      <c r="A90" s="159" t="str">
        <f t="shared" si="3"/>
        <v>否</v>
      </c>
      <c r="C90" s="149" t="s">
        <v>2378</v>
      </c>
      <c r="D90" s="144">
        <f>SUM(D91:D94)</f>
        <v>0</v>
      </c>
      <c r="E90" s="144">
        <f>SUM(E91:E94)</f>
        <v>0</v>
      </c>
      <c r="F90" s="145" t="str">
        <f t="shared" si="2"/>
        <v/>
      </c>
    </row>
    <row r="91" ht="18.95" hidden="1" customHeight="1" spans="1:6">
      <c r="A91" s="159" t="str">
        <f t="shared" si="3"/>
        <v>否</v>
      </c>
      <c r="B91" s="49">
        <v>2136901</v>
      </c>
      <c r="C91" s="143" t="s">
        <v>2379</v>
      </c>
      <c r="D91" s="144">
        <v>0</v>
      </c>
      <c r="E91" s="144"/>
      <c r="F91" s="145" t="str">
        <f t="shared" si="2"/>
        <v/>
      </c>
    </row>
    <row r="92" ht="18.95" hidden="1" customHeight="1" spans="1:6">
      <c r="A92" s="159" t="str">
        <f t="shared" si="3"/>
        <v>否</v>
      </c>
      <c r="B92" s="49">
        <v>2136902</v>
      </c>
      <c r="C92" s="143" t="s">
        <v>2380</v>
      </c>
      <c r="D92" s="144">
        <v>0</v>
      </c>
      <c r="E92" s="144"/>
      <c r="F92" s="145" t="str">
        <f t="shared" si="2"/>
        <v/>
      </c>
    </row>
    <row r="93" ht="18.95" hidden="1" customHeight="1" spans="1:6">
      <c r="A93" s="159" t="str">
        <f t="shared" si="3"/>
        <v>否</v>
      </c>
      <c r="B93" s="49">
        <v>2136903</v>
      </c>
      <c r="C93" s="143" t="s">
        <v>2381</v>
      </c>
      <c r="D93" s="144">
        <v>0</v>
      </c>
      <c r="E93" s="144"/>
      <c r="F93" s="145" t="str">
        <f t="shared" si="2"/>
        <v/>
      </c>
    </row>
    <row r="94" ht="18.95" hidden="1" customHeight="1" spans="1:6">
      <c r="A94" s="159" t="str">
        <f t="shared" si="3"/>
        <v>否</v>
      </c>
      <c r="B94" s="49">
        <v>2136999</v>
      </c>
      <c r="C94" s="143" t="s">
        <v>2382</v>
      </c>
      <c r="D94" s="144"/>
      <c r="E94" s="144"/>
      <c r="F94" s="145" t="str">
        <f t="shared" si="2"/>
        <v/>
      </c>
    </row>
    <row r="95" ht="18.95" customHeight="1" spans="1:6">
      <c r="A95" s="159" t="s">
        <v>76</v>
      </c>
      <c r="C95" s="150" t="s">
        <v>2383</v>
      </c>
      <c r="D95" s="144">
        <f>SUM(D96)</f>
        <v>0</v>
      </c>
      <c r="E95" s="144">
        <f>SUM(E96)</f>
        <v>0</v>
      </c>
      <c r="F95" s="145" t="str">
        <f t="shared" si="2"/>
        <v/>
      </c>
    </row>
    <row r="96" ht="18.95" hidden="1" customHeight="1" spans="1:6">
      <c r="A96" s="159" t="str">
        <f t="shared" si="3"/>
        <v>否</v>
      </c>
      <c r="C96" s="151" t="s">
        <v>2390</v>
      </c>
      <c r="D96" s="144"/>
      <c r="E96" s="144"/>
      <c r="F96" s="145" t="str">
        <f t="shared" ref="F96:F137" si="4">IF(OR(VALUE(E96)=0,ISERROR(E96/D96-1)),"",ROUND(E96/D96-1,3))</f>
        <v/>
      </c>
    </row>
    <row r="97" ht="18.95" customHeight="1" spans="1:6">
      <c r="A97" s="159" t="s">
        <v>76</v>
      </c>
      <c r="C97" s="150" t="s">
        <v>2391</v>
      </c>
      <c r="D97" s="144">
        <f>SUM(D98)</f>
        <v>0</v>
      </c>
      <c r="E97" s="144">
        <f>SUM(E98)</f>
        <v>0</v>
      </c>
      <c r="F97" s="145" t="str">
        <f t="shared" si="4"/>
        <v/>
      </c>
    </row>
    <row r="98" ht="18.95" hidden="1" customHeight="1" spans="1:6">
      <c r="A98" s="159" t="str">
        <f t="shared" si="3"/>
        <v>否</v>
      </c>
      <c r="C98" s="151" t="s">
        <v>2392</v>
      </c>
      <c r="D98" s="144">
        <f>SUM(D99:D103)</f>
        <v>0</v>
      </c>
      <c r="E98" s="144">
        <f>SUM(E99:E103)</f>
        <v>0</v>
      </c>
      <c r="F98" s="145" t="str">
        <f t="shared" si="4"/>
        <v/>
      </c>
    </row>
    <row r="99" ht="18.95" hidden="1" customHeight="1" spans="1:6">
      <c r="A99" s="159" t="str">
        <f t="shared" si="3"/>
        <v>否</v>
      </c>
      <c r="B99" s="49">
        <v>2166001</v>
      </c>
      <c r="C99" s="143" t="s">
        <v>2393</v>
      </c>
      <c r="D99" s="144">
        <v>0</v>
      </c>
      <c r="E99" s="144"/>
      <c r="F99" s="145" t="str">
        <f t="shared" si="4"/>
        <v/>
      </c>
    </row>
    <row r="100" ht="18.95" hidden="1" customHeight="1" spans="1:6">
      <c r="A100" s="159" t="str">
        <f t="shared" si="3"/>
        <v>否</v>
      </c>
      <c r="B100" s="49">
        <v>2166002</v>
      </c>
      <c r="C100" s="143" t="s">
        <v>2394</v>
      </c>
      <c r="D100" s="144">
        <v>0</v>
      </c>
      <c r="E100" s="144"/>
      <c r="F100" s="145" t="str">
        <f t="shared" si="4"/>
        <v/>
      </c>
    </row>
    <row r="101" ht="18.95" hidden="1" customHeight="1" spans="1:6">
      <c r="A101" s="159" t="str">
        <f t="shared" si="3"/>
        <v>否</v>
      </c>
      <c r="B101" s="49">
        <v>2166003</v>
      </c>
      <c r="C101" s="143" t="s">
        <v>2395</v>
      </c>
      <c r="D101" s="144">
        <v>0</v>
      </c>
      <c r="E101" s="144"/>
      <c r="F101" s="145" t="str">
        <f t="shared" si="4"/>
        <v/>
      </c>
    </row>
    <row r="102" ht="18.95" hidden="1" customHeight="1" spans="1:6">
      <c r="A102" s="159" t="str">
        <f t="shared" si="3"/>
        <v>否</v>
      </c>
      <c r="B102" s="49">
        <v>2166004</v>
      </c>
      <c r="C102" s="143" t="s">
        <v>2396</v>
      </c>
      <c r="D102" s="144"/>
      <c r="E102" s="144"/>
      <c r="F102" s="145" t="str">
        <f t="shared" si="4"/>
        <v/>
      </c>
    </row>
    <row r="103" ht="18.95" hidden="1" customHeight="1" spans="1:6">
      <c r="A103" s="159" t="str">
        <f t="shared" si="3"/>
        <v>否</v>
      </c>
      <c r="B103" s="49">
        <v>2166099</v>
      </c>
      <c r="C103" s="143" t="s">
        <v>2397</v>
      </c>
      <c r="D103" s="144">
        <v>0</v>
      </c>
      <c r="E103" s="144"/>
      <c r="F103" s="145" t="str">
        <f t="shared" si="4"/>
        <v/>
      </c>
    </row>
    <row r="104" s="156" customFormat="1" ht="18.95" customHeight="1" spans="1:6">
      <c r="A104" s="159" t="str">
        <f t="shared" si="3"/>
        <v>是</v>
      </c>
      <c r="C104" s="150" t="s">
        <v>2398</v>
      </c>
      <c r="D104" s="147">
        <f>SUM(D105,D114,D126)</f>
        <v>3342</v>
      </c>
      <c r="E104" s="147">
        <f>SUM(E105,E114,E126)</f>
        <v>8682</v>
      </c>
      <c r="F104" s="148">
        <f t="shared" si="4"/>
        <v>1.598</v>
      </c>
    </row>
    <row r="105" ht="18.95" customHeight="1" spans="1:6">
      <c r="A105" s="159" t="str">
        <f t="shared" si="3"/>
        <v>是</v>
      </c>
      <c r="C105" s="151" t="s">
        <v>2399</v>
      </c>
      <c r="D105" s="144">
        <f>SUM(D106:D113)</f>
        <v>189</v>
      </c>
      <c r="E105" s="144">
        <f>SUM(E106:E113)</f>
        <v>150</v>
      </c>
      <c r="F105" s="145">
        <f t="shared" si="4"/>
        <v>-0.206</v>
      </c>
    </row>
    <row r="106" ht="18.95" hidden="1" customHeight="1" spans="1:6">
      <c r="A106" s="159" t="str">
        <f t="shared" si="3"/>
        <v>否</v>
      </c>
      <c r="B106" s="49">
        <v>2290802</v>
      </c>
      <c r="C106" s="143" t="s">
        <v>2400</v>
      </c>
      <c r="D106" s="144"/>
      <c r="E106" s="144"/>
      <c r="F106" s="145" t="str">
        <f t="shared" si="4"/>
        <v/>
      </c>
    </row>
    <row r="107" ht="18.95" hidden="1" customHeight="1" spans="1:6">
      <c r="A107" s="159" t="str">
        <f t="shared" si="3"/>
        <v>否</v>
      </c>
      <c r="B107" s="49">
        <v>2290803</v>
      </c>
      <c r="C107" s="143" t="s">
        <v>2401</v>
      </c>
      <c r="D107" s="144"/>
      <c r="E107" s="144"/>
      <c r="F107" s="145" t="str">
        <f t="shared" si="4"/>
        <v/>
      </c>
    </row>
    <row r="108" ht="18.95" customHeight="1" spans="1:6">
      <c r="A108" s="159" t="str">
        <f t="shared" si="3"/>
        <v>是</v>
      </c>
      <c r="B108" s="49">
        <v>2290804</v>
      </c>
      <c r="C108" s="143" t="s">
        <v>2402</v>
      </c>
      <c r="D108" s="144">
        <v>152</v>
      </c>
      <c r="E108" s="144">
        <v>150</v>
      </c>
      <c r="F108" s="145">
        <f t="shared" si="4"/>
        <v>-0.013</v>
      </c>
    </row>
    <row r="109" ht="18.95" hidden="1" customHeight="1" spans="1:6">
      <c r="A109" s="159" t="str">
        <f t="shared" si="3"/>
        <v>否</v>
      </c>
      <c r="B109" s="49">
        <v>2290805</v>
      </c>
      <c r="C109" s="143" t="s">
        <v>2403</v>
      </c>
      <c r="D109" s="144"/>
      <c r="E109" s="144"/>
      <c r="F109" s="145" t="str">
        <f t="shared" si="4"/>
        <v/>
      </c>
    </row>
    <row r="110" ht="18.95" hidden="1" customHeight="1" spans="1:6">
      <c r="A110" s="159" t="str">
        <f t="shared" si="3"/>
        <v>否</v>
      </c>
      <c r="B110" s="49">
        <v>2290806</v>
      </c>
      <c r="C110" s="143" t="s">
        <v>2404</v>
      </c>
      <c r="D110" s="144"/>
      <c r="E110" s="144"/>
      <c r="F110" s="145" t="str">
        <f t="shared" si="4"/>
        <v/>
      </c>
    </row>
    <row r="111" ht="18.95" hidden="1" customHeight="1" spans="1:6">
      <c r="A111" s="159" t="str">
        <f t="shared" si="3"/>
        <v>否</v>
      </c>
      <c r="B111" s="49">
        <v>2290807</v>
      </c>
      <c r="C111" s="143" t="s">
        <v>2405</v>
      </c>
      <c r="D111" s="144"/>
      <c r="E111" s="144"/>
      <c r="F111" s="145" t="str">
        <f t="shared" si="4"/>
        <v/>
      </c>
    </row>
    <row r="112" ht="18.95" customHeight="1" spans="1:6">
      <c r="A112" s="159" t="str">
        <f t="shared" si="3"/>
        <v>是</v>
      </c>
      <c r="B112" s="49">
        <v>2290808</v>
      </c>
      <c r="C112" s="143" t="s">
        <v>2406</v>
      </c>
      <c r="D112" s="144">
        <v>37</v>
      </c>
      <c r="E112" s="144"/>
      <c r="F112" s="145" t="str">
        <f t="shared" si="4"/>
        <v/>
      </c>
    </row>
    <row r="113" ht="18.95" hidden="1" customHeight="1" spans="1:6">
      <c r="A113" s="159" t="str">
        <f t="shared" si="3"/>
        <v>否</v>
      </c>
      <c r="B113" s="49">
        <v>2290899</v>
      </c>
      <c r="C113" s="143" t="s">
        <v>2407</v>
      </c>
      <c r="D113" s="144"/>
      <c r="E113" s="144"/>
      <c r="F113" s="145" t="str">
        <f t="shared" si="4"/>
        <v/>
      </c>
    </row>
    <row r="114" ht="18.95" customHeight="1" spans="1:6">
      <c r="A114" s="159" t="str">
        <f t="shared" si="3"/>
        <v>是</v>
      </c>
      <c r="C114" s="151" t="s">
        <v>2408</v>
      </c>
      <c r="D114" s="144">
        <f>SUM(D115:D125)</f>
        <v>2859</v>
      </c>
      <c r="E114" s="144">
        <f>SUM(E115:E125)</f>
        <v>826</v>
      </c>
      <c r="F114" s="145">
        <f t="shared" si="4"/>
        <v>-0.711</v>
      </c>
    </row>
    <row r="115" ht="18.95" hidden="1" customHeight="1" spans="1:6">
      <c r="A115" s="159" t="str">
        <f t="shared" si="3"/>
        <v>否</v>
      </c>
      <c r="B115" s="49">
        <v>2296001</v>
      </c>
      <c r="C115" s="143" t="s">
        <v>2409</v>
      </c>
      <c r="D115" s="144"/>
      <c r="E115" s="144"/>
      <c r="F115" s="145" t="str">
        <f t="shared" si="4"/>
        <v/>
      </c>
    </row>
    <row r="116" ht="18.95" customHeight="1" spans="1:6">
      <c r="A116" s="159" t="str">
        <f t="shared" si="3"/>
        <v>是</v>
      </c>
      <c r="B116" s="49">
        <v>2296002</v>
      </c>
      <c r="C116" s="143" t="s">
        <v>2410</v>
      </c>
      <c r="D116" s="144">
        <v>597</v>
      </c>
      <c r="E116" s="144">
        <v>200</v>
      </c>
      <c r="F116" s="145">
        <f t="shared" si="4"/>
        <v>-0.665</v>
      </c>
    </row>
    <row r="117" ht="18.95" customHeight="1" spans="1:6">
      <c r="A117" s="159" t="str">
        <f t="shared" si="3"/>
        <v>是</v>
      </c>
      <c r="B117" s="49">
        <v>2296003</v>
      </c>
      <c r="C117" s="143" t="s">
        <v>2411</v>
      </c>
      <c r="D117" s="144">
        <v>1818</v>
      </c>
      <c r="E117" s="144">
        <v>626</v>
      </c>
      <c r="F117" s="145">
        <f t="shared" si="4"/>
        <v>-0.656</v>
      </c>
    </row>
    <row r="118" ht="18.95" hidden="1" customHeight="1" spans="1:6">
      <c r="A118" s="159" t="str">
        <f t="shared" si="3"/>
        <v>否</v>
      </c>
      <c r="B118" s="49">
        <v>2296004</v>
      </c>
      <c r="C118" s="143" t="s">
        <v>2412</v>
      </c>
      <c r="D118" s="144"/>
      <c r="E118" s="144"/>
      <c r="F118" s="145" t="str">
        <f t="shared" si="4"/>
        <v/>
      </c>
    </row>
    <row r="119" ht="18.95" hidden="1" customHeight="1" spans="1:6">
      <c r="A119" s="159" t="str">
        <f t="shared" si="3"/>
        <v>否</v>
      </c>
      <c r="B119" s="49">
        <v>2296005</v>
      </c>
      <c r="C119" s="143" t="s">
        <v>2413</v>
      </c>
      <c r="D119" s="144"/>
      <c r="E119" s="144"/>
      <c r="F119" s="145" t="str">
        <f t="shared" si="4"/>
        <v/>
      </c>
    </row>
    <row r="120" ht="18.95" customHeight="1" spans="1:6">
      <c r="A120" s="159" t="str">
        <f t="shared" si="3"/>
        <v>是</v>
      </c>
      <c r="B120" s="49">
        <v>2296006</v>
      </c>
      <c r="C120" s="143" t="s">
        <v>2414</v>
      </c>
      <c r="D120" s="144">
        <v>444</v>
      </c>
      <c r="E120" s="144"/>
      <c r="F120" s="145" t="str">
        <f t="shared" si="4"/>
        <v/>
      </c>
    </row>
    <row r="121" ht="18.95" hidden="1" customHeight="1" spans="1:6">
      <c r="A121" s="159" t="str">
        <f t="shared" si="3"/>
        <v>否</v>
      </c>
      <c r="B121" s="49">
        <v>2296010</v>
      </c>
      <c r="C121" s="143" t="s">
        <v>2415</v>
      </c>
      <c r="D121" s="144"/>
      <c r="E121" s="144"/>
      <c r="F121" s="145" t="str">
        <f t="shared" si="4"/>
        <v/>
      </c>
    </row>
    <row r="122" ht="18.95" hidden="1" customHeight="1" spans="1:6">
      <c r="A122" s="159" t="str">
        <f t="shared" si="3"/>
        <v>否</v>
      </c>
      <c r="B122" s="49">
        <v>2296011</v>
      </c>
      <c r="C122" s="143" t="s">
        <v>2416</v>
      </c>
      <c r="D122" s="144"/>
      <c r="E122" s="144"/>
      <c r="F122" s="145" t="str">
        <f t="shared" si="4"/>
        <v/>
      </c>
    </row>
    <row r="123" ht="18.95" hidden="1" customHeight="1" spans="1:6">
      <c r="A123" s="159" t="str">
        <f t="shared" si="3"/>
        <v>否</v>
      </c>
      <c r="B123" s="49">
        <v>2296012</v>
      </c>
      <c r="C123" s="143" t="s">
        <v>2417</v>
      </c>
      <c r="D123" s="144"/>
      <c r="E123" s="144"/>
      <c r="F123" s="145" t="str">
        <f t="shared" si="4"/>
        <v/>
      </c>
    </row>
    <row r="124" ht="18.95" hidden="1" customHeight="1" spans="1:6">
      <c r="A124" s="159" t="str">
        <f t="shared" si="3"/>
        <v>否</v>
      </c>
      <c r="B124" s="49">
        <v>2296013</v>
      </c>
      <c r="C124" s="143" t="s">
        <v>2418</v>
      </c>
      <c r="D124" s="144"/>
      <c r="E124" s="144"/>
      <c r="F124" s="145" t="str">
        <f t="shared" si="4"/>
        <v/>
      </c>
    </row>
    <row r="125" ht="18.95" hidden="1" customHeight="1" spans="1:6">
      <c r="A125" s="159" t="str">
        <f t="shared" si="3"/>
        <v>否</v>
      </c>
      <c r="B125" s="49">
        <v>2296099</v>
      </c>
      <c r="C125" s="143" t="s">
        <v>2419</v>
      </c>
      <c r="D125" s="144"/>
      <c r="E125" s="144"/>
      <c r="F125" s="145" t="str">
        <f t="shared" si="4"/>
        <v/>
      </c>
    </row>
    <row r="126" ht="18.95" customHeight="1" spans="1:6">
      <c r="A126" s="159" t="str">
        <f t="shared" si="3"/>
        <v>是</v>
      </c>
      <c r="B126" s="94"/>
      <c r="C126" s="151" t="s">
        <v>2420</v>
      </c>
      <c r="D126" s="144">
        <v>294</v>
      </c>
      <c r="E126" s="144">
        <v>7706</v>
      </c>
      <c r="F126" s="145">
        <f t="shared" si="4"/>
        <v>25.211</v>
      </c>
    </row>
    <row r="127" s="156" customFormat="1" ht="18.95" customHeight="1" spans="1:6">
      <c r="A127" s="159" t="str">
        <f t="shared" si="3"/>
        <v>是</v>
      </c>
      <c r="B127" s="93"/>
      <c r="C127" s="150" t="s">
        <v>2421</v>
      </c>
      <c r="D127" s="147">
        <f>D128</f>
        <v>3207</v>
      </c>
      <c r="E127" s="147">
        <f>E128</f>
        <v>6293</v>
      </c>
      <c r="F127" s="148">
        <f t="shared" si="4"/>
        <v>0.962</v>
      </c>
    </row>
    <row r="128" s="156" customFormat="1" ht="18.95" customHeight="1" spans="1:6">
      <c r="A128" s="159" t="str">
        <f t="shared" si="3"/>
        <v>是</v>
      </c>
      <c r="B128" s="94"/>
      <c r="C128" s="151" t="s">
        <v>2422</v>
      </c>
      <c r="D128" s="144">
        <f>SUM(D129:D133)</f>
        <v>3207</v>
      </c>
      <c r="E128" s="144">
        <f>SUM(E129:E133)</f>
        <v>6293</v>
      </c>
      <c r="F128" s="145">
        <f t="shared" si="4"/>
        <v>0.962</v>
      </c>
    </row>
    <row r="129" ht="18.95" customHeight="1" spans="1:6">
      <c r="A129" s="159" t="str">
        <f t="shared" si="3"/>
        <v>是</v>
      </c>
      <c r="B129" s="49">
        <v>2320411</v>
      </c>
      <c r="C129" s="149" t="s">
        <v>2442</v>
      </c>
      <c r="D129" s="144">
        <v>3207</v>
      </c>
      <c r="E129" s="144">
        <v>5968</v>
      </c>
      <c r="F129" s="145">
        <f t="shared" si="4"/>
        <v>0.861</v>
      </c>
    </row>
    <row r="130" ht="18.95" hidden="1" customHeight="1" spans="1:6">
      <c r="A130" s="159" t="str">
        <f t="shared" si="3"/>
        <v>否</v>
      </c>
      <c r="B130" s="49">
        <v>2320431</v>
      </c>
      <c r="C130" s="149" t="s">
        <v>2443</v>
      </c>
      <c r="D130" s="144"/>
      <c r="E130" s="144"/>
      <c r="F130" s="145" t="str">
        <f t="shared" si="4"/>
        <v/>
      </c>
    </row>
    <row r="131" ht="18.95" hidden="1" customHeight="1" spans="1:6">
      <c r="A131" s="159" t="str">
        <f t="shared" si="3"/>
        <v>否</v>
      </c>
      <c r="B131" s="49">
        <v>2320433</v>
      </c>
      <c r="C131" s="149" t="s">
        <v>3245</v>
      </c>
      <c r="D131" s="144"/>
      <c r="E131" s="144"/>
      <c r="F131" s="145" t="str">
        <f t="shared" si="4"/>
        <v/>
      </c>
    </row>
    <row r="132" ht="18.95" hidden="1" customHeight="1" spans="1:6">
      <c r="A132" s="159" t="str">
        <f t="shared" si="3"/>
        <v>否</v>
      </c>
      <c r="B132" s="49">
        <v>2320498</v>
      </c>
      <c r="C132" s="149" t="s">
        <v>3246</v>
      </c>
      <c r="D132" s="144"/>
      <c r="E132" s="144"/>
      <c r="F132" s="145" t="str">
        <f t="shared" si="4"/>
        <v/>
      </c>
    </row>
    <row r="133" ht="18.95" customHeight="1" spans="1:6">
      <c r="A133" s="159" t="str">
        <f t="shared" si="3"/>
        <v>是</v>
      </c>
      <c r="B133" s="49">
        <v>2320499</v>
      </c>
      <c r="C133" s="149" t="s">
        <v>3247</v>
      </c>
      <c r="D133" s="144"/>
      <c r="E133" s="144">
        <v>325</v>
      </c>
      <c r="F133" s="145" t="str">
        <f t="shared" si="4"/>
        <v/>
      </c>
    </row>
    <row r="134" ht="18.95" customHeight="1" spans="1:6">
      <c r="A134" s="159" t="str">
        <f t="shared" si="3"/>
        <v>是</v>
      </c>
      <c r="B134" s="94"/>
      <c r="C134" s="150" t="s">
        <v>2425</v>
      </c>
      <c r="D134" s="147">
        <f>D135</f>
        <v>0</v>
      </c>
      <c r="E134" s="147">
        <f>E135</f>
        <v>25</v>
      </c>
      <c r="F134" s="148" t="str">
        <f t="shared" si="4"/>
        <v/>
      </c>
    </row>
    <row r="135" ht="18.95" customHeight="1" spans="1:6">
      <c r="A135" s="159" t="str">
        <f t="shared" si="3"/>
        <v>是</v>
      </c>
      <c r="B135" s="94"/>
      <c r="C135" s="151" t="s">
        <v>2426</v>
      </c>
      <c r="D135" s="144">
        <f>SUM(D136)</f>
        <v>0</v>
      </c>
      <c r="E135" s="144">
        <f>SUM(E136)</f>
        <v>25</v>
      </c>
      <c r="F135" s="145" t="str">
        <f t="shared" si="4"/>
        <v/>
      </c>
    </row>
    <row r="136" ht="18.95" customHeight="1" spans="1:6">
      <c r="A136" s="159" t="str">
        <f t="shared" si="3"/>
        <v>是</v>
      </c>
      <c r="B136" s="49">
        <v>2330411</v>
      </c>
      <c r="C136" s="149" t="s">
        <v>3256</v>
      </c>
      <c r="D136" s="144"/>
      <c r="E136" s="144">
        <v>25</v>
      </c>
      <c r="F136" s="145" t="str">
        <f t="shared" si="4"/>
        <v/>
      </c>
    </row>
    <row r="137" ht="18.95" customHeight="1" spans="1:6">
      <c r="A137" s="159" t="s">
        <v>76</v>
      </c>
      <c r="B137" s="94"/>
      <c r="C137" s="152" t="s">
        <v>2428</v>
      </c>
      <c r="D137" s="153">
        <f>D38+D44+D50+D84+D95+D97+D104+D127+D134</f>
        <v>6580</v>
      </c>
      <c r="E137" s="153">
        <f>E38+E44+E50+E84+E95+E97+E104+E127+E134</f>
        <v>15000</v>
      </c>
      <c r="F137" s="145">
        <f t="shared" si="4"/>
        <v>1.28</v>
      </c>
    </row>
    <row r="138" ht="18.95" customHeight="1" spans="1:6">
      <c r="A138" s="159" t="s">
        <v>76</v>
      </c>
      <c r="B138" s="94"/>
      <c r="C138" s="154" t="s">
        <v>2429</v>
      </c>
      <c r="D138" s="155">
        <v>18306</v>
      </c>
      <c r="E138" s="155">
        <v>26655</v>
      </c>
      <c r="F138" s="148"/>
    </row>
    <row r="139" ht="18.95" customHeight="1" spans="1:6">
      <c r="A139" s="159" t="s">
        <v>76</v>
      </c>
      <c r="B139" s="94"/>
      <c r="C139" s="154" t="s">
        <v>2430</v>
      </c>
      <c r="D139" s="155">
        <v>517</v>
      </c>
      <c r="E139" s="155"/>
      <c r="F139" s="148"/>
    </row>
    <row r="140" ht="18.95" customHeight="1" spans="1:6">
      <c r="A140" s="159" t="s">
        <v>76</v>
      </c>
      <c r="B140" s="94"/>
      <c r="C140" s="154" t="s">
        <v>2431</v>
      </c>
      <c r="D140" s="155"/>
      <c r="E140" s="155"/>
      <c r="F140" s="148"/>
    </row>
    <row r="141" ht="18.95" customHeight="1" spans="1:6">
      <c r="A141" s="159" t="s">
        <v>76</v>
      </c>
      <c r="B141" s="94"/>
      <c r="C141" s="154" t="s">
        <v>2432</v>
      </c>
      <c r="D141" s="155">
        <v>4700</v>
      </c>
      <c r="E141" s="155">
        <v>25030</v>
      </c>
      <c r="F141" s="148"/>
    </row>
    <row r="142" ht="18.95" customHeight="1" spans="1:6">
      <c r="A142" s="159" t="s">
        <v>76</v>
      </c>
      <c r="B142" s="94"/>
      <c r="C142" s="154" t="s">
        <v>2433</v>
      </c>
      <c r="D142" s="155">
        <v>173700</v>
      </c>
      <c r="E142" s="155">
        <v>157170</v>
      </c>
      <c r="F142" s="148"/>
    </row>
    <row r="143" ht="18.95" customHeight="1" spans="1:6">
      <c r="A143" s="159" t="s">
        <v>76</v>
      </c>
      <c r="B143" s="94"/>
      <c r="C143" s="154" t="s">
        <v>2434</v>
      </c>
      <c r="D143" s="155"/>
      <c r="E143" s="155"/>
      <c r="F143" s="148"/>
    </row>
    <row r="144" ht="18.95" customHeight="1" spans="1:6">
      <c r="A144" s="159" t="s">
        <v>76</v>
      </c>
      <c r="B144" s="94"/>
      <c r="C144" s="154" t="s">
        <v>2435</v>
      </c>
      <c r="D144" s="155">
        <v>12655</v>
      </c>
      <c r="E144" s="155"/>
      <c r="F144" s="148"/>
    </row>
    <row r="145" ht="18.95" customHeight="1" spans="1:6">
      <c r="A145" s="159" t="s">
        <v>76</v>
      </c>
      <c r="B145" s="94"/>
      <c r="C145" s="152" t="s">
        <v>2436</v>
      </c>
      <c r="D145" s="153">
        <f>SUM(D137:D144)</f>
        <v>216458</v>
      </c>
      <c r="E145" s="153">
        <f>SUM(E137:E144)</f>
        <v>223855</v>
      </c>
      <c r="F145" s="145"/>
    </row>
  </sheetData>
  <autoFilter ref="A5:F145">
    <filterColumn colId="0">
      <customFilters>
        <customFilter operator="equal" val="是"/>
      </customFilters>
    </filterColumn>
    <extLst/>
  </autoFilter>
  <mergeCells count="4">
    <mergeCell ref="C1:F1"/>
    <mergeCell ref="E4:F4"/>
    <mergeCell ref="C4:C5"/>
    <mergeCell ref="D4:D5"/>
  </mergeCells>
  <conditionalFormatting sqref="C27">
    <cfRule type="expression" dxfId="0" priority="7" stopIfTrue="1">
      <formula>"len($A:$A)=3"</formula>
    </cfRule>
  </conditionalFormatting>
  <conditionalFormatting sqref="F128">
    <cfRule type="cellIs" dxfId="1" priority="3" stopIfTrue="1" operator="lessThan">
      <formula>0</formula>
    </cfRule>
    <cfRule type="cellIs" dxfId="2" priority="4" stopIfTrue="1" operator="greaterThan">
      <formula>5</formula>
    </cfRule>
  </conditionalFormatting>
  <conditionalFormatting sqref="F135">
    <cfRule type="cellIs" dxfId="1" priority="1" stopIfTrue="1" operator="lessThan">
      <formula>0</formula>
    </cfRule>
    <cfRule type="cellIs" dxfId="2" priority="2" stopIfTrue="1" operator="greaterThan">
      <formula>5</formula>
    </cfRule>
  </conditionalFormatting>
  <conditionalFormatting sqref="F145">
    <cfRule type="cellIs" dxfId="1" priority="16" stopIfTrue="1" operator="lessThan">
      <formula>0</formula>
    </cfRule>
    <cfRule type="cellIs" dxfId="1" priority="17" stopIfTrue="1" operator="lessThan">
      <formula>0</formula>
    </cfRule>
  </conditionalFormatting>
  <conditionalFormatting sqref="C6:C14">
    <cfRule type="expression" dxfId="0" priority="13" stopIfTrue="1">
      <formula>"len($A:$A)=3"</formula>
    </cfRule>
  </conditionalFormatting>
  <conditionalFormatting sqref="C17:C19">
    <cfRule type="expression" dxfId="0" priority="10" stopIfTrue="1">
      <formula>"len($A:$A)=3"</formula>
    </cfRule>
  </conditionalFormatting>
  <conditionalFormatting sqref="F38:F127 F6:F35 F129:F134 F136:F144">
    <cfRule type="cellIs" dxfId="1" priority="19" stopIfTrue="1" operator="lessThan">
      <formula>0</formula>
    </cfRule>
    <cfRule type="cellIs" dxfId="2" priority="20" stopIfTrue="1" operator="greaterThan">
      <formula>5</formula>
    </cfRule>
  </conditionalFormatting>
  <conditionalFormatting sqref="C29:C34 C15:C16 C20:C26">
    <cfRule type="expression" dxfId="0" priority="18" stopIfTrue="1">
      <formula>"len($A:$A)=3"</formula>
    </cfRule>
  </conditionalFormatting>
  <printOptions horizontalCentered="1"/>
  <pageMargins left="0.786805555555556" right="0.786805555555556" top="0.786805555555556" bottom="0.786805555555556" header="0.590277777777778" footer="0.393055555555556"/>
  <pageSetup paperSize="9" scale="95" firstPageNumber="138" orientation="portrait" useFirstPageNumber="1"/>
  <headerFooter alignWithMargins="0">
    <oddFooter>&amp;C—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K17" sqref="K17"/>
    </sheetView>
  </sheetViews>
  <sheetFormatPr defaultColWidth="9" defaultRowHeight="14.25" outlineLevelCol="3"/>
  <cols>
    <col min="1" max="1" width="59.125" customWidth="1"/>
  </cols>
  <sheetData>
    <row r="1" ht="27" spans="1:4">
      <c r="A1" s="51" t="s">
        <v>3257</v>
      </c>
      <c r="B1" s="51"/>
      <c r="C1" s="51"/>
      <c r="D1" s="51"/>
    </row>
    <row r="2" ht="17.25" spans="1:4">
      <c r="A2" s="52"/>
      <c r="B2" s="52"/>
      <c r="C2" s="52"/>
      <c r="D2" s="52"/>
    </row>
    <row r="3" spans="1:4">
      <c r="A3" s="133" t="s">
        <v>3253</v>
      </c>
      <c r="B3" s="133"/>
      <c r="C3" s="133"/>
      <c r="D3" s="142" t="s">
        <v>69</v>
      </c>
    </row>
    <row r="4" ht="15" spans="1:4">
      <c r="A4" s="143" t="s">
        <v>2338</v>
      </c>
      <c r="B4" s="144">
        <v>20</v>
      </c>
      <c r="C4" s="144"/>
      <c r="D4" s="145" t="s">
        <v>3258</v>
      </c>
    </row>
    <row r="5" ht="15" spans="1:4">
      <c r="A5" s="146" t="s">
        <v>2341</v>
      </c>
      <c r="B5" s="144">
        <v>0</v>
      </c>
      <c r="C5" s="144">
        <v>0</v>
      </c>
      <c r="D5" s="145" t="s">
        <v>3258</v>
      </c>
    </row>
    <row r="6" spans="1:4">
      <c r="A6" s="146" t="s">
        <v>2347</v>
      </c>
      <c r="B6" s="147">
        <v>0</v>
      </c>
      <c r="C6" s="147">
        <v>0</v>
      </c>
      <c r="D6" s="148" t="s">
        <v>3258</v>
      </c>
    </row>
    <row r="7" spans="1:4">
      <c r="A7" s="146" t="s">
        <v>2373</v>
      </c>
      <c r="B7" s="147">
        <v>11</v>
      </c>
      <c r="C7" s="147">
        <v>0</v>
      </c>
      <c r="D7" s="148" t="s">
        <v>3258</v>
      </c>
    </row>
    <row r="8" ht="15" spans="1:4">
      <c r="A8" s="149" t="s">
        <v>2374</v>
      </c>
      <c r="B8" s="144">
        <v>11</v>
      </c>
      <c r="C8" s="144">
        <v>0</v>
      </c>
      <c r="D8" s="145" t="s">
        <v>3258</v>
      </c>
    </row>
    <row r="9" ht="15" spans="1:4">
      <c r="A9" s="143" t="s">
        <v>2344</v>
      </c>
      <c r="B9" s="144">
        <v>10</v>
      </c>
      <c r="C9" s="144"/>
      <c r="D9" s="145" t="s">
        <v>3258</v>
      </c>
    </row>
    <row r="10" ht="15" spans="1:4">
      <c r="A10" s="143" t="s">
        <v>2377</v>
      </c>
      <c r="B10" s="144">
        <v>1</v>
      </c>
      <c r="C10" s="144"/>
      <c r="D10" s="145" t="s">
        <v>3258</v>
      </c>
    </row>
    <row r="11" ht="15" spans="1:4">
      <c r="A11" s="150" t="s">
        <v>2383</v>
      </c>
      <c r="B11" s="144">
        <v>0</v>
      </c>
      <c r="C11" s="144">
        <v>0</v>
      </c>
      <c r="D11" s="145" t="s">
        <v>3258</v>
      </c>
    </row>
    <row r="12" ht="15" spans="1:4">
      <c r="A12" s="150" t="s">
        <v>2391</v>
      </c>
      <c r="B12" s="144">
        <v>0</v>
      </c>
      <c r="C12" s="144">
        <v>0</v>
      </c>
      <c r="D12" s="145" t="s">
        <v>3258</v>
      </c>
    </row>
    <row r="13" spans="1:4">
      <c r="A13" s="150" t="s">
        <v>2398</v>
      </c>
      <c r="B13" s="147">
        <v>3342</v>
      </c>
      <c r="C13" s="147">
        <v>8682</v>
      </c>
      <c r="D13" s="148">
        <v>1.598</v>
      </c>
    </row>
    <row r="14" ht="15" spans="1:4">
      <c r="A14" s="151" t="s">
        <v>2399</v>
      </c>
      <c r="B14" s="144">
        <v>189</v>
      </c>
      <c r="C14" s="144">
        <v>150</v>
      </c>
      <c r="D14" s="145">
        <v>-0.206</v>
      </c>
    </row>
    <row r="15" ht="15" spans="1:4">
      <c r="A15" s="143" t="s">
        <v>2402</v>
      </c>
      <c r="B15" s="144">
        <v>152</v>
      </c>
      <c r="C15" s="144">
        <v>150</v>
      </c>
      <c r="D15" s="145">
        <v>-0.013</v>
      </c>
    </row>
    <row r="16" ht="15" spans="1:4">
      <c r="A16" s="143" t="s">
        <v>2406</v>
      </c>
      <c r="B16" s="144">
        <v>37</v>
      </c>
      <c r="C16" s="144"/>
      <c r="D16" s="145" t="s">
        <v>3258</v>
      </c>
    </row>
    <row r="17" ht="15" spans="1:4">
      <c r="A17" s="151" t="s">
        <v>2408</v>
      </c>
      <c r="B17" s="144">
        <v>2859</v>
      </c>
      <c r="C17" s="144">
        <v>826</v>
      </c>
      <c r="D17" s="145">
        <v>-0.711</v>
      </c>
    </row>
    <row r="18" ht="15" spans="1:4">
      <c r="A18" s="143" t="s">
        <v>2410</v>
      </c>
      <c r="B18" s="144">
        <v>597</v>
      </c>
      <c r="C18" s="144">
        <v>200</v>
      </c>
      <c r="D18" s="145">
        <v>-0.665</v>
      </c>
    </row>
    <row r="19" ht="15" spans="1:4">
      <c r="A19" s="143" t="s">
        <v>2411</v>
      </c>
      <c r="B19" s="144">
        <v>1818</v>
      </c>
      <c r="C19" s="144">
        <v>626</v>
      </c>
      <c r="D19" s="145">
        <v>-0.656</v>
      </c>
    </row>
    <row r="20" ht="15" spans="1:4">
      <c r="A20" s="143" t="s">
        <v>2414</v>
      </c>
      <c r="B20" s="144">
        <v>444</v>
      </c>
      <c r="C20" s="144"/>
      <c r="D20" s="145" t="s">
        <v>3258</v>
      </c>
    </row>
    <row r="21" ht="15" spans="1:4">
      <c r="A21" s="151" t="s">
        <v>2420</v>
      </c>
      <c r="B21" s="144">
        <v>294</v>
      </c>
      <c r="C21" s="144">
        <v>7706</v>
      </c>
      <c r="D21" s="145">
        <v>25.211</v>
      </c>
    </row>
    <row r="22" spans="1:4">
      <c r="A22" s="150" t="s">
        <v>2421</v>
      </c>
      <c r="B22" s="147">
        <v>3207</v>
      </c>
      <c r="C22" s="147">
        <v>6293</v>
      </c>
      <c r="D22" s="148">
        <v>0.962</v>
      </c>
    </row>
    <row r="23" ht="15" spans="1:4">
      <c r="A23" s="151" t="s">
        <v>2422</v>
      </c>
      <c r="B23" s="144">
        <v>3207</v>
      </c>
      <c r="C23" s="144">
        <v>6293</v>
      </c>
      <c r="D23" s="145">
        <v>0.962</v>
      </c>
    </row>
    <row r="24" ht="15" spans="1:4">
      <c r="A24" s="149" t="s">
        <v>2442</v>
      </c>
      <c r="B24" s="144">
        <v>3207</v>
      </c>
      <c r="C24" s="144">
        <v>5968</v>
      </c>
      <c r="D24" s="145">
        <v>0.861</v>
      </c>
    </row>
    <row r="25" ht="15" spans="1:4">
      <c r="A25" s="149" t="s">
        <v>3247</v>
      </c>
      <c r="B25" s="144"/>
      <c r="C25" s="144">
        <v>325</v>
      </c>
      <c r="D25" s="145" t="s">
        <v>3258</v>
      </c>
    </row>
    <row r="26" spans="1:4">
      <c r="A26" s="150" t="s">
        <v>2425</v>
      </c>
      <c r="B26" s="147">
        <v>0</v>
      </c>
      <c r="C26" s="147">
        <v>25</v>
      </c>
      <c r="D26" s="148" t="s">
        <v>3258</v>
      </c>
    </row>
    <row r="27" ht="15" spans="1:4">
      <c r="A27" s="151" t="s">
        <v>2426</v>
      </c>
      <c r="B27" s="144">
        <v>0</v>
      </c>
      <c r="C27" s="144">
        <v>25</v>
      </c>
      <c r="D27" s="145" t="s">
        <v>3258</v>
      </c>
    </row>
    <row r="28" ht="15" spans="1:4">
      <c r="A28" s="149" t="s">
        <v>3256</v>
      </c>
      <c r="B28" s="144"/>
      <c r="C28" s="144">
        <v>25</v>
      </c>
      <c r="D28" s="145" t="s">
        <v>3258</v>
      </c>
    </row>
    <row r="29" ht="15" spans="1:4">
      <c r="A29" s="152" t="s">
        <v>2428</v>
      </c>
      <c r="B29" s="153">
        <v>6580</v>
      </c>
      <c r="C29" s="153">
        <v>15000</v>
      </c>
      <c r="D29" s="145">
        <v>1.28</v>
      </c>
    </row>
    <row r="30" ht="15" spans="1:4">
      <c r="A30" s="154" t="s">
        <v>2429</v>
      </c>
      <c r="B30" s="155">
        <v>18306</v>
      </c>
      <c r="C30" s="155">
        <v>26655</v>
      </c>
      <c r="D30" s="148"/>
    </row>
    <row r="31" ht="15" spans="1:4">
      <c r="A31" s="154" t="s">
        <v>2430</v>
      </c>
      <c r="B31" s="155">
        <v>517</v>
      </c>
      <c r="C31" s="155"/>
      <c r="D31" s="148"/>
    </row>
    <row r="32" ht="15" spans="1:4">
      <c r="A32" s="154" t="s">
        <v>2431</v>
      </c>
      <c r="B32" s="155"/>
      <c r="C32" s="155"/>
      <c r="D32" s="148"/>
    </row>
    <row r="33" ht="15" spans="1:4">
      <c r="A33" s="154" t="s">
        <v>2432</v>
      </c>
      <c r="B33" s="155">
        <v>4700</v>
      </c>
      <c r="C33" s="155">
        <v>25030</v>
      </c>
      <c r="D33" s="148"/>
    </row>
    <row r="34" ht="15" spans="1:4">
      <c r="A34" s="154" t="s">
        <v>2433</v>
      </c>
      <c r="B34" s="155">
        <v>173700</v>
      </c>
      <c r="C34" s="155">
        <v>157170</v>
      </c>
      <c r="D34" s="148"/>
    </row>
    <row r="35" ht="15" spans="1:4">
      <c r="A35" s="154" t="s">
        <v>2434</v>
      </c>
      <c r="B35" s="155"/>
      <c r="C35" s="155"/>
      <c r="D35" s="148"/>
    </row>
    <row r="36" ht="15" spans="1:4">
      <c r="A36" s="154" t="s">
        <v>2435</v>
      </c>
      <c r="B36" s="155">
        <v>12655</v>
      </c>
      <c r="C36" s="155"/>
      <c r="D36" s="148"/>
    </row>
    <row r="37" ht="15" spans="1:4">
      <c r="A37" s="152" t="s">
        <v>2436</v>
      </c>
      <c r="B37" s="153">
        <v>216458</v>
      </c>
      <c r="C37" s="153">
        <v>223855</v>
      </c>
      <c r="D37" s="145"/>
    </row>
  </sheetData>
  <mergeCells count="1">
    <mergeCell ref="A1:D1"/>
  </mergeCells>
  <conditionalFormatting sqref="D23">
    <cfRule type="cellIs" dxfId="1" priority="5" stopIfTrue="1" operator="lessThan">
      <formula>0</formula>
    </cfRule>
    <cfRule type="cellIs" dxfId="2" priority="6" stopIfTrue="1" operator="greaterThan">
      <formula>5</formula>
    </cfRule>
  </conditionalFormatting>
  <conditionalFormatting sqref="D27">
    <cfRule type="cellIs" dxfId="1" priority="1" stopIfTrue="1" operator="lessThan">
      <formula>0</formula>
    </cfRule>
    <cfRule type="cellIs" dxfId="2" priority="2" stopIfTrue="1" operator="greaterThan">
      <formula>5</formula>
    </cfRule>
  </conditionalFormatting>
  <conditionalFormatting sqref="D37">
    <cfRule type="cellIs" dxfId="1" priority="3" stopIfTrue="1" operator="lessThan">
      <formula>0</formula>
    </cfRule>
    <cfRule type="cellIs" dxfId="1" priority="4" stopIfTrue="1" operator="lessThan">
      <formula>0</formula>
    </cfRule>
  </conditionalFormatting>
  <conditionalFormatting sqref="D28:D36 D24:D26 D4:D22">
    <cfRule type="cellIs" dxfId="1" priority="7" stopIfTrue="1" operator="lessThan">
      <formula>0</formula>
    </cfRule>
    <cfRule type="cellIs" dxfId="2" priority="8" stopIfTrue="1" operator="greaterThan">
      <formula>5</formula>
    </cfRule>
  </conditionalFormatting>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D16"/>
  <sheetViews>
    <sheetView workbookViewId="0">
      <selection activeCell="G7" sqref="G7"/>
    </sheetView>
  </sheetViews>
  <sheetFormatPr defaultColWidth="9" defaultRowHeight="14.25" outlineLevelCol="3"/>
  <cols>
    <col min="1" max="1" width="30.375" style="131" customWidth="1"/>
    <col min="2" max="2" width="15.625" style="131" customWidth="1"/>
    <col min="3" max="3" width="15.125" style="131" customWidth="1"/>
    <col min="4" max="4" width="15.875" style="131" customWidth="1"/>
    <col min="5" max="16384" width="9" style="131"/>
  </cols>
  <sheetData>
    <row r="1" s="46" customFormat="1" ht="35.25" customHeight="1" spans="1:4">
      <c r="A1" s="132" t="s">
        <v>3259</v>
      </c>
      <c r="B1" s="132"/>
      <c r="C1" s="132"/>
      <c r="D1" s="132"/>
    </row>
    <row r="2" s="46" customFormat="1" ht="12.75" customHeight="1" spans="1:4">
      <c r="A2" s="51"/>
      <c r="B2" s="51"/>
      <c r="C2" s="51"/>
      <c r="D2" s="51"/>
    </row>
    <row r="3" ht="15.75" spans="1:4">
      <c r="A3" s="133" t="s">
        <v>3260</v>
      </c>
      <c r="B3" s="134"/>
      <c r="C3" s="134"/>
      <c r="D3" s="135" t="s">
        <v>3261</v>
      </c>
    </row>
    <row r="4" ht="35.25" customHeight="1" spans="1:4">
      <c r="A4" s="136" t="s">
        <v>3262</v>
      </c>
      <c r="B4" s="137" t="s">
        <v>3263</v>
      </c>
      <c r="C4" s="137" t="s">
        <v>3264</v>
      </c>
      <c r="D4" s="137" t="s">
        <v>3265</v>
      </c>
    </row>
    <row r="5" ht="18.95" customHeight="1" spans="1:4">
      <c r="A5" s="138" t="s">
        <v>3266</v>
      </c>
      <c r="B5" s="139">
        <v>750</v>
      </c>
      <c r="C5" s="139">
        <v>837</v>
      </c>
      <c r="D5" s="140">
        <f>IF(OR(VALUE(C5)=0,ISERROR(C5/B5-1)),"",ROUND(C5/B5-1,3))</f>
        <v>0.116</v>
      </c>
    </row>
    <row r="6" ht="18.95" customHeight="1" spans="1:4">
      <c r="A6" s="138" t="s">
        <v>3267</v>
      </c>
      <c r="B6" s="139">
        <v>972.44</v>
      </c>
      <c r="C6" s="139">
        <v>1615.25</v>
      </c>
      <c r="D6" s="140">
        <f t="shared" ref="D6:D16" si="0">IF(OR(VALUE(C6)=0,ISERROR(C6/B6-1)),"",ROUND(C6/B6-1,3))</f>
        <v>0.661</v>
      </c>
    </row>
    <row r="7" ht="18.95" customHeight="1" spans="1:4">
      <c r="A7" s="138" t="s">
        <v>3268</v>
      </c>
      <c r="B7" s="139"/>
      <c r="C7" s="139"/>
      <c r="D7" s="140" t="str">
        <f t="shared" si="0"/>
        <v/>
      </c>
    </row>
    <row r="8" ht="18.95" customHeight="1" spans="1:4">
      <c r="A8" s="138" t="s">
        <v>3269</v>
      </c>
      <c r="B8" s="139"/>
      <c r="C8" s="139"/>
      <c r="D8" s="140" t="str">
        <f t="shared" si="0"/>
        <v/>
      </c>
    </row>
    <row r="9" ht="18.95" customHeight="1" spans="1:4">
      <c r="A9" s="138" t="s">
        <v>3270</v>
      </c>
      <c r="B9" s="139"/>
      <c r="C9" s="139"/>
      <c r="D9" s="140" t="str">
        <f t="shared" si="0"/>
        <v/>
      </c>
    </row>
    <row r="10" ht="18.95" customHeight="1" spans="1:4">
      <c r="A10" s="138" t="s">
        <v>3271</v>
      </c>
      <c r="B10" s="139"/>
      <c r="C10" s="139"/>
      <c r="D10" s="140" t="str">
        <f t="shared" si="0"/>
        <v/>
      </c>
    </row>
    <row r="11" ht="18.95" customHeight="1" spans="1:4">
      <c r="A11" s="138" t="s">
        <v>3272</v>
      </c>
      <c r="B11" s="139"/>
      <c r="C11" s="139"/>
      <c r="D11" s="140" t="str">
        <f t="shared" si="0"/>
        <v/>
      </c>
    </row>
    <row r="12" ht="18.95" customHeight="1" spans="1:4">
      <c r="A12" s="138" t="s">
        <v>3273</v>
      </c>
      <c r="B12" s="139"/>
      <c r="C12" s="139"/>
      <c r="D12" s="140" t="str">
        <f t="shared" si="0"/>
        <v/>
      </c>
    </row>
    <row r="13" ht="18.95" customHeight="1" spans="1:4">
      <c r="A13" s="138" t="s">
        <v>3274</v>
      </c>
      <c r="B13" s="139"/>
      <c r="C13" s="139"/>
      <c r="D13" s="140" t="str">
        <f t="shared" si="0"/>
        <v/>
      </c>
    </row>
    <row r="14" ht="18.95" customHeight="1" spans="1:4">
      <c r="A14" s="138" t="s">
        <v>3275</v>
      </c>
      <c r="B14" s="139"/>
      <c r="C14" s="139"/>
      <c r="D14" s="140" t="str">
        <f t="shared" si="0"/>
        <v/>
      </c>
    </row>
    <row r="15" ht="18.95" customHeight="1" spans="1:4">
      <c r="A15" s="138" t="s">
        <v>3276</v>
      </c>
      <c r="B15" s="139"/>
      <c r="C15" s="139"/>
      <c r="D15" s="140" t="str">
        <f t="shared" si="0"/>
        <v/>
      </c>
    </row>
    <row r="16" ht="18.95" customHeight="1" spans="1:4">
      <c r="A16" s="118" t="s">
        <v>3277</v>
      </c>
      <c r="B16" s="141">
        <v>1722.44</v>
      </c>
      <c r="C16" s="141">
        <v>2452.25</v>
      </c>
      <c r="D16" s="140">
        <f t="shared" si="0"/>
        <v>0.424</v>
      </c>
    </row>
  </sheetData>
  <mergeCells count="1">
    <mergeCell ref="A1:D1"/>
  </mergeCells>
  <conditionalFormatting sqref="A16">
    <cfRule type="expression" dxfId="0" priority="1" stopIfTrue="1">
      <formula>"len($A:$A)=3"</formula>
    </cfRule>
  </conditionalFormatting>
  <conditionalFormatting sqref="D16">
    <cfRule type="cellIs" dxfId="1" priority="2" stopIfTrue="1" operator="lessThan">
      <formula>0</formula>
    </cfRule>
    <cfRule type="cellIs" dxfId="2" priority="3" stopIfTrue="1" operator="greaterThan">
      <formula>5</formula>
    </cfRule>
  </conditionalFormatting>
  <conditionalFormatting sqref="A5:A15">
    <cfRule type="expression" dxfId="0" priority="4" stopIfTrue="1">
      <formula>"len($A:$A)=3"</formula>
    </cfRule>
  </conditionalFormatting>
  <conditionalFormatting sqref="D5:D15">
    <cfRule type="cellIs" dxfId="1" priority="5" stopIfTrue="1" operator="lessThan">
      <formula>0</formula>
    </cfRule>
    <cfRule type="cellIs" dxfId="2" priority="6"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140" orientation="portrait" useFirstPageNumber="1"/>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5"/>
  <sheetViews>
    <sheetView showZeros="0" topLeftCell="A16" workbookViewId="0">
      <selection activeCell="A29" sqref="A29"/>
    </sheetView>
  </sheetViews>
  <sheetFormatPr defaultColWidth="9" defaultRowHeight="14.25" outlineLevelCol="6"/>
  <cols>
    <col min="1" max="1" width="88.5" style="300" customWidth="1"/>
    <col min="2" max="2" width="9" style="300"/>
    <col min="3" max="3" width="45.625" style="301" customWidth="1"/>
    <col min="4" max="16384" width="9" style="300"/>
  </cols>
  <sheetData>
    <row r="1" ht="11.25" customHeight="1" spans="1:1">
      <c r="A1" s="302">
        <v>2018</v>
      </c>
    </row>
    <row r="2" ht="34.5" customHeight="1" spans="1:6">
      <c r="A2" s="303" t="s">
        <v>22</v>
      </c>
      <c r="C2" s="301" t="s">
        <v>23</v>
      </c>
      <c r="D2" s="300" t="s">
        <v>24</v>
      </c>
      <c r="E2" s="304">
        <v>85</v>
      </c>
      <c r="F2" s="300">
        <f>MAX(E4:E45)</f>
        <v>73</v>
      </c>
    </row>
    <row r="3" ht="9.75" customHeight="1" spans="1:1">
      <c r="A3" s="305"/>
    </row>
    <row r="4" s="299" customFormat="1" ht="27.75" customHeight="1" spans="1:7">
      <c r="A4" s="306" t="str">
        <f>C4&amp;REPT("..",$E$2-E4)&amp;D4</f>
        <v>表一、2018年楚雄州一般公共预算收入执行情况表................................................................................1</v>
      </c>
      <c r="C4" s="301" t="s">
        <v>25</v>
      </c>
      <c r="D4" s="299">
        <v>1</v>
      </c>
      <c r="E4" s="299">
        <f t="shared" ref="E4:E45" si="0">LENB(C4)+LENB(D4)</f>
        <v>45</v>
      </c>
      <c r="G4" s="299">
        <f>LENB(A4)</f>
        <v>125</v>
      </c>
    </row>
    <row r="5" s="299" customFormat="1" ht="27.75" customHeight="1" spans="1:7">
      <c r="A5" s="306" t="str">
        <f t="shared" ref="A5:A45" si="1">C5&amp;REPT("..",$E$2-E5)&amp;D5</f>
        <v>表二、2018年楚雄州一般公共预算支出执行情况表................................................................................3</v>
      </c>
      <c r="C5" s="301" t="s">
        <v>26</v>
      </c>
      <c r="D5" s="299">
        <v>3</v>
      </c>
      <c r="E5" s="299">
        <f t="shared" si="0"/>
        <v>45</v>
      </c>
      <c r="G5" s="299">
        <f t="shared" ref="G5:G45" si="2">LENB(A5)</f>
        <v>125</v>
      </c>
    </row>
    <row r="6" s="299" customFormat="1" ht="27.75" customHeight="1" spans="1:7">
      <c r="A6" s="306" t="str">
        <f t="shared" si="1"/>
        <v>表三、2018年楚雄州州本级一般公共预算收入执行情况表..................................................................28</v>
      </c>
      <c r="C6" s="301" t="s">
        <v>27</v>
      </c>
      <c r="D6" s="299">
        <v>28</v>
      </c>
      <c r="E6" s="299">
        <f t="shared" si="0"/>
        <v>52</v>
      </c>
      <c r="G6" s="299">
        <f t="shared" si="2"/>
        <v>118</v>
      </c>
    </row>
    <row r="7" s="299" customFormat="1" ht="27.75" customHeight="1" spans="1:7">
      <c r="A7" s="306" t="str">
        <f t="shared" si="1"/>
        <v>表四、2018年楚雄州州本级一般公共预算支出执行情况表..................................................................30</v>
      </c>
      <c r="C7" s="301" t="s">
        <v>28</v>
      </c>
      <c r="D7" s="299">
        <v>30</v>
      </c>
      <c r="E7" s="299">
        <f t="shared" si="0"/>
        <v>52</v>
      </c>
      <c r="G7" s="299">
        <f t="shared" si="2"/>
        <v>118</v>
      </c>
    </row>
    <row r="8" s="299" customFormat="1" ht="27.75" customHeight="1" spans="1:7">
      <c r="A8" s="306" t="str">
        <f t="shared" si="1"/>
        <v>表五、2018年楚雄州政府性基金预算收支执行情况表..........................................................................49</v>
      </c>
      <c r="C8" s="301" t="s">
        <v>29</v>
      </c>
      <c r="D8" s="299">
        <v>49</v>
      </c>
      <c r="E8" s="299">
        <f t="shared" si="0"/>
        <v>48</v>
      </c>
      <c r="G8" s="299">
        <f t="shared" si="2"/>
        <v>122</v>
      </c>
    </row>
    <row r="9" s="299" customFormat="1" ht="27.75" customHeight="1" spans="1:7">
      <c r="A9" s="306" t="str">
        <f t="shared" si="1"/>
        <v>表六、2018年楚雄州州本级政府性基金预算收支执行情况表..............................................................52</v>
      </c>
      <c r="C9" s="301" t="s">
        <v>30</v>
      </c>
      <c r="D9" s="299">
        <v>52</v>
      </c>
      <c r="E9" s="299">
        <f t="shared" si="0"/>
        <v>54</v>
      </c>
      <c r="G9" s="299">
        <f t="shared" si="2"/>
        <v>116</v>
      </c>
    </row>
    <row r="10" s="299" customFormat="1" ht="27.75" customHeight="1" spans="1:7">
      <c r="A10" s="306" t="str">
        <f t="shared" si="1"/>
        <v>表七、2018年楚雄州国有资本经营预算收支执行情况表......................................................................54</v>
      </c>
      <c r="C10" s="301" t="s">
        <v>31</v>
      </c>
      <c r="D10" s="299">
        <v>54</v>
      </c>
      <c r="E10" s="299">
        <f t="shared" si="0"/>
        <v>50</v>
      </c>
      <c r="G10" s="299">
        <f t="shared" si="2"/>
        <v>120</v>
      </c>
    </row>
    <row r="11" s="299" customFormat="1" ht="27.75" customHeight="1" spans="1:7">
      <c r="A11" s="306" t="str">
        <f t="shared" si="1"/>
        <v>表八、2018年楚雄州州本级国有资本经营预算收支执行情况表..........................................................55</v>
      </c>
      <c r="C11" s="301" t="s">
        <v>32</v>
      </c>
      <c r="D11" s="299">
        <v>55</v>
      </c>
      <c r="E11" s="299">
        <f t="shared" si="0"/>
        <v>56</v>
      </c>
      <c r="G11" s="299">
        <f t="shared" si="2"/>
        <v>114</v>
      </c>
    </row>
    <row r="12" s="299" customFormat="1" ht="27.75" customHeight="1" spans="1:7">
      <c r="A12" s="306" t="str">
        <f t="shared" si="1"/>
        <v>表九、2018年楚雄州社会保险基金收入执行情况表..............................................................................56</v>
      </c>
      <c r="C12" s="301" t="s">
        <v>33</v>
      </c>
      <c r="D12" s="299">
        <v>56</v>
      </c>
      <c r="E12" s="299">
        <f t="shared" si="0"/>
        <v>46</v>
      </c>
      <c r="G12" s="299">
        <f t="shared" si="2"/>
        <v>124</v>
      </c>
    </row>
    <row r="13" s="299" customFormat="1" ht="27.75" customHeight="1" spans="1:7">
      <c r="A13" s="306" t="str">
        <f t="shared" si="1"/>
        <v>表十、2018年楚雄州社会保险基金支出执行情况表..............................................................................58</v>
      </c>
      <c r="C13" s="301" t="s">
        <v>34</v>
      </c>
      <c r="D13" s="299">
        <v>58</v>
      </c>
      <c r="E13" s="299">
        <f t="shared" si="0"/>
        <v>46</v>
      </c>
      <c r="G13" s="299">
        <f t="shared" si="2"/>
        <v>124</v>
      </c>
    </row>
    <row r="14" s="299" customFormat="1" ht="27.75" customHeight="1" spans="1:7">
      <c r="A14" s="306" t="str">
        <f t="shared" si="1"/>
        <v>表十一、2018年楚雄州社会保险基金结余执行情况表..........................................................................60</v>
      </c>
      <c r="C14" s="301" t="s">
        <v>35</v>
      </c>
      <c r="D14" s="299">
        <v>60</v>
      </c>
      <c r="E14" s="299">
        <f t="shared" si="0"/>
        <v>48</v>
      </c>
      <c r="G14" s="299">
        <f t="shared" si="2"/>
        <v>122</v>
      </c>
    </row>
    <row r="15" s="299" customFormat="1" ht="27.75" customHeight="1" spans="1:7">
      <c r="A15" s="306" t="str">
        <f t="shared" si="1"/>
        <v>表十二、2018年楚雄州州本级社会保险基金收入执行情况表..............................................................61</v>
      </c>
      <c r="C15" s="301" t="s">
        <v>36</v>
      </c>
      <c r="D15" s="299">
        <v>61</v>
      </c>
      <c r="E15" s="299">
        <f t="shared" si="0"/>
        <v>54</v>
      </c>
      <c r="G15" s="299">
        <f t="shared" si="2"/>
        <v>116</v>
      </c>
    </row>
    <row r="16" s="299" customFormat="1" ht="27.75" customHeight="1" spans="1:7">
      <c r="A16" s="306" t="str">
        <f t="shared" si="1"/>
        <v>表十三、2018年楚雄州州本级社会保险基金支出执行情况表..............................................................63</v>
      </c>
      <c r="C16" s="301" t="s">
        <v>37</v>
      </c>
      <c r="D16" s="299">
        <v>63</v>
      </c>
      <c r="E16" s="299">
        <f t="shared" si="0"/>
        <v>54</v>
      </c>
      <c r="G16" s="299">
        <f t="shared" si="2"/>
        <v>116</v>
      </c>
    </row>
    <row r="17" s="299" customFormat="1" ht="27.75" customHeight="1" spans="1:7">
      <c r="A17" s="306" t="str">
        <f t="shared" si="1"/>
        <v>表十四、2018年楚雄州州本级社会保险基金结余执行情况表..............................................................65</v>
      </c>
      <c r="C17" s="301" t="s">
        <v>38</v>
      </c>
      <c r="D17" s="299">
        <v>65</v>
      </c>
      <c r="E17" s="299">
        <f t="shared" si="0"/>
        <v>54</v>
      </c>
      <c r="G17" s="299">
        <f t="shared" si="2"/>
        <v>116</v>
      </c>
    </row>
    <row r="18" s="299" customFormat="1" ht="27.75" customHeight="1" spans="1:7">
      <c r="A18" s="306" t="str">
        <f t="shared" si="1"/>
        <v>表十五、2019年楚雄州一般公共预算收入表..........................................................................................66</v>
      </c>
      <c r="C18" s="301" t="s">
        <v>39</v>
      </c>
      <c r="D18" s="299">
        <v>66</v>
      </c>
      <c r="E18" s="299">
        <f t="shared" si="0"/>
        <v>40</v>
      </c>
      <c r="G18" s="299">
        <f t="shared" si="2"/>
        <v>130</v>
      </c>
    </row>
    <row r="19" s="299" customFormat="1" ht="27.75" customHeight="1" spans="1:7">
      <c r="A19" s="306" t="str">
        <f t="shared" si="1"/>
        <v>表十六、2019年楚雄州一般公共预算支出表..........................................................................................68</v>
      </c>
      <c r="C19" s="301" t="s">
        <v>40</v>
      </c>
      <c r="D19" s="299">
        <v>68</v>
      </c>
      <c r="E19" s="299">
        <f t="shared" si="0"/>
        <v>40</v>
      </c>
      <c r="G19" s="299">
        <f t="shared" si="2"/>
        <v>130</v>
      </c>
    </row>
    <row r="20" s="299" customFormat="1" ht="27.75" customHeight="1" spans="1:7">
      <c r="A20" s="306" t="str">
        <f t="shared" si="1"/>
        <v>表十七、2019年楚雄州州本级一般公共预算收入表..............................................................................94</v>
      </c>
      <c r="C20" s="301" t="s">
        <v>41</v>
      </c>
      <c r="D20" s="299">
        <v>94</v>
      </c>
      <c r="E20" s="299">
        <f t="shared" si="0"/>
        <v>46</v>
      </c>
      <c r="G20" s="299">
        <f t="shared" si="2"/>
        <v>124</v>
      </c>
    </row>
    <row r="21" s="299" customFormat="1" ht="27.75" customHeight="1" spans="1:7">
      <c r="A21" s="306" t="str">
        <f t="shared" si="1"/>
        <v>表十八、2019年楚雄州州本级一般公共预算支出表..............................................................................96</v>
      </c>
      <c r="C21" s="301" t="s">
        <v>42</v>
      </c>
      <c r="D21" s="299">
        <v>96</v>
      </c>
      <c r="E21" s="299">
        <f t="shared" si="0"/>
        <v>46</v>
      </c>
      <c r="G21" s="299">
        <f t="shared" si="2"/>
        <v>124</v>
      </c>
    </row>
    <row r="22" ht="27.75" customHeight="1" spans="1:7">
      <c r="A22" s="306" t="str">
        <f t="shared" si="1"/>
        <v>表十九、2019年楚雄州州本级财政项目支出预算表............................................................................115</v>
      </c>
      <c r="C22" s="301" t="s">
        <v>43</v>
      </c>
      <c r="D22" s="300">
        <v>115</v>
      </c>
      <c r="E22" s="299">
        <f t="shared" si="0"/>
        <v>47</v>
      </c>
      <c r="G22" s="299">
        <f t="shared" si="2"/>
        <v>123</v>
      </c>
    </row>
    <row r="23" ht="27.75" customHeight="1" spans="1:7">
      <c r="A23" s="306" t="str">
        <f t="shared" si="1"/>
        <v>表二十、2019年楚雄州分地区税收返还和转移支付预算表................................................................132</v>
      </c>
      <c r="C23" s="301" t="s">
        <v>44</v>
      </c>
      <c r="D23" s="300">
        <v>132</v>
      </c>
      <c r="E23" s="299">
        <f t="shared" si="0"/>
        <v>53</v>
      </c>
      <c r="G23" s="299">
        <f t="shared" si="2"/>
        <v>117</v>
      </c>
    </row>
    <row r="24" ht="27.75" customHeight="1" spans="1:7">
      <c r="A24" s="306" t="str">
        <f t="shared" si="1"/>
        <v>表二十一、2019年楚雄州州本级一般公共预算政府预算经济分类表（基本支出）........................133</v>
      </c>
      <c r="C24" s="301" t="s">
        <v>45</v>
      </c>
      <c r="D24" s="300">
        <v>133</v>
      </c>
      <c r="E24" s="299">
        <f t="shared" si="0"/>
        <v>73</v>
      </c>
      <c r="G24" s="299">
        <f t="shared" si="2"/>
        <v>97</v>
      </c>
    </row>
    <row r="25" s="299" customFormat="1" ht="27.75" customHeight="1" spans="1:7">
      <c r="A25" s="306" t="str">
        <f t="shared" si="1"/>
        <v>表二十二、2019年楚雄州政府性基金预算收支表................................................................................135</v>
      </c>
      <c r="C25" s="301" t="s">
        <v>46</v>
      </c>
      <c r="D25" s="299">
        <v>135</v>
      </c>
      <c r="E25" s="299">
        <f t="shared" si="0"/>
        <v>45</v>
      </c>
      <c r="G25" s="299">
        <f t="shared" si="2"/>
        <v>125</v>
      </c>
    </row>
    <row r="26" s="299" customFormat="1" ht="27.75" customHeight="1" spans="1:7">
      <c r="A26" s="306" t="str">
        <f t="shared" si="1"/>
        <v>表二十三、2019年楚雄州州本级政府性基金预算收支表....................................................................138</v>
      </c>
      <c r="C26" s="301" t="s">
        <v>47</v>
      </c>
      <c r="D26" s="299">
        <v>138</v>
      </c>
      <c r="E26" s="299">
        <f t="shared" si="0"/>
        <v>51</v>
      </c>
      <c r="G26" s="299">
        <f t="shared" si="2"/>
        <v>119</v>
      </c>
    </row>
    <row r="27" s="299" customFormat="1" ht="27.75" customHeight="1" spans="1:7">
      <c r="A27" s="306" t="str">
        <f t="shared" si="1"/>
        <v>表二十四、2019年楚雄州州本级政府性基金支出表（州对下转移支付项目）................................140</v>
      </c>
      <c r="C27" s="301" t="s">
        <v>48</v>
      </c>
      <c r="D27" s="299">
        <v>140</v>
      </c>
      <c r="E27" s="299">
        <f t="shared" si="0"/>
        <v>69</v>
      </c>
      <c r="G27" s="299">
        <f t="shared" si="2"/>
        <v>101</v>
      </c>
    </row>
    <row r="28" ht="27.75" customHeight="1" spans="1:7">
      <c r="A28" s="306" t="str">
        <f t="shared" si="1"/>
        <v>表二十五、2019年楚雄州国有资本经营预算收支表............................................................................141</v>
      </c>
      <c r="C28" s="301" t="s">
        <v>49</v>
      </c>
      <c r="D28" s="300">
        <v>141</v>
      </c>
      <c r="E28" s="299">
        <f t="shared" si="0"/>
        <v>47</v>
      </c>
      <c r="G28" s="299">
        <f t="shared" si="2"/>
        <v>123</v>
      </c>
    </row>
    <row r="29" ht="27.75" customHeight="1" spans="1:7">
      <c r="A29" s="306" t="str">
        <f t="shared" si="1"/>
        <v>表二十六、2019年楚雄州州本级国有资本经营预算收支表................................................................142</v>
      </c>
      <c r="C29" s="301" t="s">
        <v>50</v>
      </c>
      <c r="D29" s="300">
        <v>142</v>
      </c>
      <c r="E29" s="299">
        <f t="shared" si="0"/>
        <v>53</v>
      </c>
      <c r="G29" s="299">
        <f t="shared" si="2"/>
        <v>117</v>
      </c>
    </row>
    <row r="30" ht="27.75" customHeight="1" spans="1:7">
      <c r="A30" s="306" t="str">
        <f t="shared" si="1"/>
        <v>表二十七、2019年楚雄州社会保险基金收入预算表............................................................................143</v>
      </c>
      <c r="C30" s="301" t="s">
        <v>51</v>
      </c>
      <c r="D30" s="300">
        <v>143</v>
      </c>
      <c r="E30" s="299">
        <f t="shared" si="0"/>
        <v>47</v>
      </c>
      <c r="G30" s="299">
        <f t="shared" si="2"/>
        <v>123</v>
      </c>
    </row>
    <row r="31" ht="27.75" customHeight="1" spans="1:7">
      <c r="A31" s="306" t="str">
        <f t="shared" si="1"/>
        <v>表二十八、2019年楚雄州社会保险基金支出预算表............................................................................145</v>
      </c>
      <c r="C31" s="301" t="s">
        <v>52</v>
      </c>
      <c r="D31" s="300">
        <v>145</v>
      </c>
      <c r="E31" s="299">
        <f t="shared" si="0"/>
        <v>47</v>
      </c>
      <c r="G31" s="299">
        <f t="shared" si="2"/>
        <v>123</v>
      </c>
    </row>
    <row r="32" ht="27.75" customHeight="1" spans="1:7">
      <c r="A32" s="306" t="str">
        <f t="shared" si="1"/>
        <v>表二十九、2019年楚雄州社会保险基金结余预算表............................................................................147</v>
      </c>
      <c r="C32" s="301" t="s">
        <v>53</v>
      </c>
      <c r="D32" s="300">
        <v>147</v>
      </c>
      <c r="E32" s="299">
        <f t="shared" si="0"/>
        <v>47</v>
      </c>
      <c r="G32" s="299">
        <f t="shared" si="2"/>
        <v>123</v>
      </c>
    </row>
    <row r="33" ht="27.75" customHeight="1" spans="1:7">
      <c r="A33" s="306" t="str">
        <f t="shared" si="1"/>
        <v>表三十、2019年楚雄州州本级社会保险基金收入预算表....................................................................148</v>
      </c>
      <c r="C33" s="301" t="s">
        <v>54</v>
      </c>
      <c r="D33" s="300">
        <v>148</v>
      </c>
      <c r="E33" s="299">
        <f t="shared" si="0"/>
        <v>51</v>
      </c>
      <c r="G33" s="299">
        <f t="shared" si="2"/>
        <v>119</v>
      </c>
    </row>
    <row r="34" ht="27.75" customHeight="1" spans="1:7">
      <c r="A34" s="306" t="str">
        <f t="shared" si="1"/>
        <v>表三十一、2019年楚雄州州本级社会保险基金支出预算表................................................................150</v>
      </c>
      <c r="C34" s="301" t="s">
        <v>55</v>
      </c>
      <c r="D34" s="300">
        <v>150</v>
      </c>
      <c r="E34" s="299">
        <f t="shared" si="0"/>
        <v>53</v>
      </c>
      <c r="G34" s="299">
        <f t="shared" si="2"/>
        <v>117</v>
      </c>
    </row>
    <row r="35" ht="27.75" customHeight="1" spans="1:7">
      <c r="A35" s="306" t="str">
        <f t="shared" si="1"/>
        <v>表三十二、2019年楚雄州州本级社会保险基金结余预算表................................................................152</v>
      </c>
      <c r="C35" s="301" t="s">
        <v>56</v>
      </c>
      <c r="D35" s="300">
        <v>152</v>
      </c>
      <c r="E35" s="299">
        <f t="shared" si="0"/>
        <v>53</v>
      </c>
      <c r="G35" s="299">
        <f t="shared" si="2"/>
        <v>117</v>
      </c>
    </row>
    <row r="36" ht="27.75" customHeight="1" spans="1:7">
      <c r="A36" s="306" t="str">
        <f t="shared" si="1"/>
        <v>表三十三、2018年楚雄州政府债务限额和余额情况表........................................................................153</v>
      </c>
      <c r="C36" s="301" t="s">
        <v>57</v>
      </c>
      <c r="D36" s="300">
        <v>153</v>
      </c>
      <c r="E36" s="299">
        <f t="shared" si="0"/>
        <v>49</v>
      </c>
      <c r="G36" s="299">
        <f t="shared" si="2"/>
        <v>121</v>
      </c>
    </row>
    <row r="37" ht="27.75" customHeight="1" spans="1:7">
      <c r="A37" s="306" t="str">
        <f t="shared" si="1"/>
        <v>表三十四、2018年楚雄州州本级政府债务限额和余额情况表............................................................154</v>
      </c>
      <c r="C37" s="301" t="s">
        <v>58</v>
      </c>
      <c r="D37" s="300">
        <v>154</v>
      </c>
      <c r="E37" s="299">
        <f t="shared" si="0"/>
        <v>55</v>
      </c>
      <c r="G37" s="299">
        <f t="shared" si="2"/>
        <v>115</v>
      </c>
    </row>
    <row r="38" ht="27.75" customHeight="1" spans="1:7">
      <c r="A38" s="306" t="str">
        <f t="shared" si="1"/>
        <v>表三十五、2018年楚雄州地方政府债务投向情况表............................................................................155</v>
      </c>
      <c r="C38" s="301" t="s">
        <v>59</v>
      </c>
      <c r="D38" s="300">
        <v>155</v>
      </c>
      <c r="E38" s="299">
        <f t="shared" si="0"/>
        <v>47</v>
      </c>
      <c r="G38" s="299">
        <f t="shared" si="2"/>
        <v>123</v>
      </c>
    </row>
    <row r="39" ht="27.75" customHeight="1" spans="1:7">
      <c r="A39" s="306" t="str">
        <f t="shared" si="1"/>
        <v>表三十六、2018年楚雄州地方政府一般债务投向情况表....................................................................156</v>
      </c>
      <c r="C39" s="301" t="s">
        <v>60</v>
      </c>
      <c r="D39" s="300">
        <v>156</v>
      </c>
      <c r="E39" s="299">
        <f t="shared" si="0"/>
        <v>51</v>
      </c>
      <c r="G39" s="299">
        <f t="shared" si="2"/>
        <v>119</v>
      </c>
    </row>
    <row r="40" ht="27.75" customHeight="1" spans="1:7">
      <c r="A40" s="306" t="str">
        <f t="shared" si="1"/>
        <v>表三十七、2018年楚雄州地方政府专项债务投向情况表....................................................................157</v>
      </c>
      <c r="C40" s="301" t="s">
        <v>61</v>
      </c>
      <c r="D40" s="300">
        <v>157</v>
      </c>
      <c r="E40" s="299">
        <f t="shared" si="0"/>
        <v>51</v>
      </c>
      <c r="G40" s="299">
        <f t="shared" si="2"/>
        <v>119</v>
      </c>
    </row>
    <row r="41" ht="27.75" customHeight="1" spans="1:7">
      <c r="A41" s="306" t="str">
        <f t="shared" si="1"/>
        <v>表三十八、2018年楚雄州州本级地方政府债务投向情况表................................................................158</v>
      </c>
      <c r="C41" s="301" t="s">
        <v>62</v>
      </c>
      <c r="D41" s="300">
        <v>158</v>
      </c>
      <c r="E41" s="299">
        <f t="shared" si="0"/>
        <v>53</v>
      </c>
      <c r="G41" s="299">
        <f t="shared" si="2"/>
        <v>117</v>
      </c>
    </row>
    <row r="42" ht="27.75" customHeight="1" spans="1:7">
      <c r="A42" s="306" t="str">
        <f t="shared" si="1"/>
        <v>表三十九、2018年楚雄州州本级地方政府一般债务投向情况表........................................................159</v>
      </c>
      <c r="C42" s="301" t="s">
        <v>63</v>
      </c>
      <c r="D42" s="300">
        <v>159</v>
      </c>
      <c r="E42" s="299">
        <f t="shared" si="0"/>
        <v>57</v>
      </c>
      <c r="G42" s="299">
        <f t="shared" si="2"/>
        <v>113</v>
      </c>
    </row>
    <row r="43" ht="27.75" customHeight="1" spans="1:7">
      <c r="A43" s="306" t="str">
        <f t="shared" si="1"/>
        <v>表四十、2018年楚雄州州本级地方政府专项债务投向情况表............................................................160</v>
      </c>
      <c r="C43" s="301" t="s">
        <v>64</v>
      </c>
      <c r="D43" s="300">
        <v>160</v>
      </c>
      <c r="E43" s="299">
        <f t="shared" si="0"/>
        <v>55</v>
      </c>
      <c r="G43" s="299">
        <f t="shared" si="2"/>
        <v>115</v>
      </c>
    </row>
    <row r="44" ht="27.75" customHeight="1" spans="1:7">
      <c r="A44" s="306" t="str">
        <f t="shared" si="1"/>
        <v>表四十一、2019年楚雄州政府债务限额和余额情况表........................................................................161</v>
      </c>
      <c r="C44" s="301" t="s">
        <v>65</v>
      </c>
      <c r="D44" s="300">
        <v>161</v>
      </c>
      <c r="E44" s="299">
        <f t="shared" si="0"/>
        <v>49</v>
      </c>
      <c r="G44" s="299">
        <f t="shared" si="2"/>
        <v>121</v>
      </c>
    </row>
    <row r="45" ht="27.75" customHeight="1" spans="1:7">
      <c r="A45" s="306" t="str">
        <f t="shared" si="1"/>
        <v>表四十二、2019年楚雄州州本级政府债务限额和余额情况表............................................................162</v>
      </c>
      <c r="C45" s="301" t="s">
        <v>66</v>
      </c>
      <c r="D45" s="300">
        <v>162</v>
      </c>
      <c r="E45" s="299">
        <f t="shared" si="0"/>
        <v>55</v>
      </c>
      <c r="G45" s="299">
        <f t="shared" si="2"/>
        <v>115</v>
      </c>
    </row>
  </sheetData>
  <conditionalFormatting sqref="A46:A53">
    <cfRule type="expression" dxfId="0" priority="5" stopIfTrue="1">
      <formula>"len($A:$A)=3"</formula>
    </cfRule>
  </conditionalFormatting>
  <printOptions horizontalCentered="1"/>
  <pageMargins left="0.829861111111111" right="0.590277777777778" top="0.786805555555556" bottom="0.786805555555556" header="0.590277777777778" footer="0.393055555555556"/>
  <pageSetup paperSize="9" scale="92" fitToHeight="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399945066682943"/>
  </sheetPr>
  <dimension ref="A1:D29"/>
  <sheetViews>
    <sheetView showZeros="0" workbookViewId="0">
      <selection activeCell="G21" sqref="G21"/>
    </sheetView>
  </sheetViews>
  <sheetFormatPr defaultColWidth="9" defaultRowHeight="14.25" outlineLevelCol="3"/>
  <cols>
    <col min="1" max="1" width="43.5" style="49" customWidth="1"/>
    <col min="2" max="3" width="11.625" style="49" customWidth="1"/>
    <col min="4" max="4" width="11.625" style="50" customWidth="1"/>
    <col min="5" max="16384" width="9" style="49"/>
  </cols>
  <sheetData>
    <row r="1" s="46" customFormat="1" ht="27" spans="1:4">
      <c r="A1" s="128" t="s">
        <v>3278</v>
      </c>
      <c r="B1" s="51"/>
      <c r="C1" s="51"/>
      <c r="D1" s="51"/>
    </row>
    <row r="2" s="47" customFormat="1" ht="9" customHeight="1" spans="1:4">
      <c r="A2" s="52"/>
      <c r="B2" s="52"/>
      <c r="C2" s="52"/>
      <c r="D2" s="52"/>
    </row>
    <row r="3" ht="20.25" customHeight="1" spans="1:4">
      <c r="A3" s="47" t="s">
        <v>3279</v>
      </c>
      <c r="B3" s="129"/>
      <c r="D3" s="130" t="s">
        <v>69</v>
      </c>
    </row>
    <row r="4" s="48" customFormat="1" ht="24" customHeight="1" spans="1:4">
      <c r="A4" s="56" t="s">
        <v>2494</v>
      </c>
      <c r="B4" s="56" t="s">
        <v>3280</v>
      </c>
      <c r="C4" s="56" t="s">
        <v>3281</v>
      </c>
      <c r="D4" s="56"/>
    </row>
    <row r="5" s="48" customFormat="1" ht="24" customHeight="1" spans="1:4">
      <c r="A5" s="56"/>
      <c r="B5" s="56"/>
      <c r="C5" s="56" t="s">
        <v>2536</v>
      </c>
      <c r="D5" s="59" t="s">
        <v>75</v>
      </c>
    </row>
    <row r="6" ht="18.95" customHeight="1" spans="1:4">
      <c r="A6" s="116" t="s">
        <v>2450</v>
      </c>
      <c r="B6" s="121">
        <f>B7</f>
        <v>520</v>
      </c>
      <c r="C6" s="121">
        <f>C7</f>
        <v>447</v>
      </c>
      <c r="D6" s="63">
        <f>IF(OR(VALUE(C6)=0,ISERROR(C6/B6-1)),"",ROUND(C6/B6-1,3))</f>
        <v>-0.14</v>
      </c>
    </row>
    <row r="7" ht="18.95" customHeight="1" spans="1:4">
      <c r="A7" s="114" t="s">
        <v>2451</v>
      </c>
      <c r="B7" s="121">
        <v>520</v>
      </c>
      <c r="C7" s="121">
        <v>447</v>
      </c>
      <c r="D7" s="63">
        <f t="shared" ref="D7:D15" si="0">IF(OR(VALUE(C7)=0,ISERROR(C7/B7-1)),"",ROUND(C7/B7-1,3))</f>
        <v>-0.14</v>
      </c>
    </row>
    <row r="8" ht="18.95" customHeight="1" spans="1:4">
      <c r="A8" s="116" t="s">
        <v>2452</v>
      </c>
      <c r="B8" s="121">
        <f>SUM(B9)</f>
        <v>0</v>
      </c>
      <c r="C8" s="121">
        <f>SUM(C9)</f>
        <v>108</v>
      </c>
      <c r="D8" s="63" t="str">
        <f t="shared" si="0"/>
        <v/>
      </c>
    </row>
    <row r="9" ht="18.95" customHeight="1" spans="1:4">
      <c r="A9" s="114" t="s">
        <v>3282</v>
      </c>
      <c r="B9" s="121"/>
      <c r="C9" s="121">
        <v>108</v>
      </c>
      <c r="D9" s="63" t="str">
        <f t="shared" si="0"/>
        <v/>
      </c>
    </row>
    <row r="10" ht="18.95" customHeight="1" spans="1:4">
      <c r="A10" s="116" t="s">
        <v>2453</v>
      </c>
      <c r="B10" s="120"/>
      <c r="C10" s="120"/>
      <c r="D10" s="63" t="str">
        <f t="shared" si="0"/>
        <v/>
      </c>
    </row>
    <row r="11" ht="18.95" customHeight="1" spans="1:4">
      <c r="A11" s="116" t="s">
        <v>2454</v>
      </c>
      <c r="B11" s="120"/>
      <c r="C11" s="120"/>
      <c r="D11" s="63" t="str">
        <f t="shared" si="0"/>
        <v/>
      </c>
    </row>
    <row r="12" ht="18.95" customHeight="1" spans="1:4">
      <c r="A12" s="116" t="s">
        <v>2455</v>
      </c>
      <c r="B12" s="120"/>
      <c r="C12" s="120"/>
      <c r="D12" s="63" t="str">
        <f t="shared" si="0"/>
        <v/>
      </c>
    </row>
    <row r="13" ht="18.95" customHeight="1" spans="1:4">
      <c r="A13" s="117"/>
      <c r="B13" s="120"/>
      <c r="C13" s="120"/>
      <c r="D13" s="63" t="str">
        <f t="shared" si="0"/>
        <v/>
      </c>
    </row>
    <row r="14" ht="18.95" customHeight="1" spans="1:4">
      <c r="A14" s="117"/>
      <c r="B14" s="120"/>
      <c r="C14" s="120"/>
      <c r="D14" s="63" t="str">
        <f t="shared" si="0"/>
        <v/>
      </c>
    </row>
    <row r="15" ht="18.95" customHeight="1" spans="1:4">
      <c r="A15" s="118" t="s">
        <v>104</v>
      </c>
      <c r="B15" s="119">
        <f>SUM(B6,B8,B10:B14)</f>
        <v>520</v>
      </c>
      <c r="C15" s="119">
        <f>SUM(C6,C8,C10:C14)</f>
        <v>555</v>
      </c>
      <c r="D15" s="63">
        <f t="shared" si="0"/>
        <v>0.067</v>
      </c>
    </row>
    <row r="16" ht="18.95" customHeight="1" spans="1:4">
      <c r="A16" s="114" t="s">
        <v>2456</v>
      </c>
      <c r="B16" s="120">
        <v>1835</v>
      </c>
      <c r="C16" s="120"/>
      <c r="D16" s="63"/>
    </row>
    <row r="17" ht="18.95" customHeight="1" spans="1:4">
      <c r="A17" s="114" t="s">
        <v>2457</v>
      </c>
      <c r="B17" s="120">
        <v>3</v>
      </c>
      <c r="C17" s="120"/>
      <c r="D17" s="63"/>
    </row>
    <row r="18" ht="18.95" customHeight="1" spans="1:4">
      <c r="A18" s="114" t="s">
        <v>2458</v>
      </c>
      <c r="B18" s="120"/>
      <c r="C18" s="120"/>
      <c r="D18" s="63"/>
    </row>
    <row r="19" ht="18.95" customHeight="1" spans="1:4">
      <c r="A19" s="118" t="s">
        <v>2459</v>
      </c>
      <c r="B19" s="119">
        <f>SUM(B15:B18)</f>
        <v>2358</v>
      </c>
      <c r="C19" s="119">
        <f>SUM(C15:C18)</f>
        <v>555</v>
      </c>
      <c r="D19" s="63"/>
    </row>
    <row r="20" ht="18.95" customHeight="1" spans="1:4">
      <c r="A20" s="118"/>
      <c r="B20" s="122"/>
      <c r="C20" s="122"/>
      <c r="D20" s="63" t="str">
        <f t="shared" ref="D20" si="1">IF(OR(VALUE(C20)=0,ISERROR(C20/B20-1)),"",ROUND(C20/B20-1,3))</f>
        <v/>
      </c>
    </row>
    <row r="21" ht="18.95" customHeight="1" spans="1:4">
      <c r="A21" s="118"/>
      <c r="B21" s="122"/>
      <c r="C21" s="122"/>
      <c r="D21" s="63"/>
    </row>
    <row r="22" spans="1:1">
      <c r="A22" s="66"/>
    </row>
    <row r="23" spans="1:1">
      <c r="A23" s="66"/>
    </row>
    <row r="24" spans="1:1">
      <c r="A24" s="66"/>
    </row>
    <row r="25" spans="1:1">
      <c r="A25" s="66"/>
    </row>
    <row r="26" spans="1:1">
      <c r="A26" s="66"/>
    </row>
    <row r="27" spans="1:1">
      <c r="A27" s="66"/>
    </row>
    <row r="28" spans="1:1">
      <c r="A28" s="66"/>
    </row>
    <row r="29" spans="1:1">
      <c r="A29" s="66"/>
    </row>
  </sheetData>
  <mergeCells count="4">
    <mergeCell ref="A1:D1"/>
    <mergeCell ref="C4:D4"/>
    <mergeCell ref="A4:A5"/>
    <mergeCell ref="B4:B5"/>
  </mergeCells>
  <conditionalFormatting sqref="A16">
    <cfRule type="expression" dxfId="0" priority="1" stopIfTrue="1">
      <formula>"len($A:$A)=3"</formula>
    </cfRule>
  </conditionalFormatting>
  <conditionalFormatting sqref="A6:A21">
    <cfRule type="expression" dxfId="0" priority="4" stopIfTrue="1">
      <formula>"len($A:$A)=3"</formula>
    </cfRule>
  </conditionalFormatting>
  <conditionalFormatting sqref="D6:D21">
    <cfRule type="cellIs" dxfId="1" priority="7" stopIfTrue="1" operator="lessThan">
      <formula>0</formula>
    </cfRule>
    <cfRule type="cellIs" dxfId="2" priority="8" stopIfTrue="1" operator="greaterThan">
      <formula>5</formula>
    </cfRule>
  </conditionalFormatting>
  <conditionalFormatting sqref="A6:A14 A17:A18">
    <cfRule type="expression" dxfId="0" priority="9" stopIfTrue="1">
      <formula>"len($A:$A)=3"</formula>
    </cfRule>
  </conditionalFormatting>
  <printOptions horizontalCentered="1"/>
  <pageMargins left="0.786805555555556" right="0.786805555555556" top="0.786805555555556" bottom="0.786805555555556" header="0.590277777777778" footer="0.393055555555556"/>
  <pageSetup paperSize="9" firstPageNumber="141" orientation="portrait" useFirstPageNumber="1"/>
  <headerFooter>
    <oddFooter>&amp;C—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399945066682943"/>
  </sheetPr>
  <dimension ref="A1:D14"/>
  <sheetViews>
    <sheetView workbookViewId="0">
      <selection activeCell="A13" sqref="A13:E13"/>
    </sheetView>
  </sheetViews>
  <sheetFormatPr defaultColWidth="9" defaultRowHeight="14.25" outlineLevelCol="3"/>
  <cols>
    <col min="1" max="1" width="38.625" customWidth="1"/>
    <col min="2" max="2" width="6.5" customWidth="1"/>
    <col min="3" max="3" width="9.5" customWidth="1"/>
    <col min="4" max="4" width="15.25" customWidth="1"/>
  </cols>
  <sheetData>
    <row r="1" ht="27" spans="1:4">
      <c r="A1" s="123" t="s">
        <v>3283</v>
      </c>
      <c r="B1" s="124"/>
      <c r="C1" s="124"/>
      <c r="D1" s="124"/>
    </row>
    <row r="2" spans="1:4">
      <c r="A2" s="125"/>
      <c r="B2" s="126"/>
      <c r="C2" s="126"/>
      <c r="D2" s="127" t="s">
        <v>69</v>
      </c>
    </row>
    <row r="3" ht="15.75" spans="1:4">
      <c r="A3" s="116" t="s">
        <v>2460</v>
      </c>
      <c r="B3" s="115">
        <f>SUM(B4:B6)</f>
        <v>1838</v>
      </c>
      <c r="C3" s="115">
        <f>SUM(C4:C6)</f>
        <v>0</v>
      </c>
      <c r="D3" s="63" t="str">
        <f t="shared" ref="D3:D11" si="0">IF(OR(VALUE(C3)=0,ISERROR(C3/B3-1)),"",ROUND(C3/B3-1,3))</f>
        <v/>
      </c>
    </row>
    <row r="4" ht="15.75" spans="1:4">
      <c r="A4" s="114" t="s">
        <v>2461</v>
      </c>
      <c r="B4" s="115">
        <v>1835</v>
      </c>
      <c r="C4" s="115"/>
      <c r="D4" s="63" t="str">
        <f t="shared" si="0"/>
        <v/>
      </c>
    </row>
    <row r="5" ht="15.75" spans="1:4">
      <c r="A5" s="114" t="s">
        <v>2462</v>
      </c>
      <c r="B5" s="115">
        <v>3</v>
      </c>
      <c r="C5" s="115"/>
      <c r="D5" s="63" t="str">
        <f t="shared" si="0"/>
        <v/>
      </c>
    </row>
    <row r="6" ht="15.75" spans="1:4">
      <c r="A6" s="114" t="s">
        <v>2463</v>
      </c>
      <c r="B6" s="115"/>
      <c r="C6" s="115"/>
      <c r="D6" s="63" t="str">
        <f t="shared" si="0"/>
        <v/>
      </c>
    </row>
    <row r="7" ht="15.75" spans="1:4">
      <c r="A7" s="116" t="s">
        <v>2464</v>
      </c>
      <c r="B7" s="115"/>
      <c r="C7" s="115"/>
      <c r="D7" s="63" t="str">
        <f t="shared" si="0"/>
        <v/>
      </c>
    </row>
    <row r="8" ht="15.75" spans="1:4">
      <c r="A8" s="116" t="s">
        <v>2465</v>
      </c>
      <c r="B8" s="115"/>
      <c r="C8" s="115"/>
      <c r="D8" s="63" t="str">
        <f t="shared" si="0"/>
        <v/>
      </c>
    </row>
    <row r="9" ht="15.75" spans="1:4">
      <c r="A9" s="116" t="s">
        <v>2466</v>
      </c>
      <c r="B9" s="115"/>
      <c r="C9" s="115">
        <v>5</v>
      </c>
      <c r="D9" s="63" t="str">
        <f t="shared" si="0"/>
        <v/>
      </c>
    </row>
    <row r="10" ht="15.75" spans="1:4">
      <c r="A10" s="117"/>
      <c r="B10" s="115"/>
      <c r="C10" s="115"/>
      <c r="D10" s="63" t="str">
        <f t="shared" si="0"/>
        <v/>
      </c>
    </row>
    <row r="11" ht="15.75" spans="1:4">
      <c r="A11" s="118" t="s">
        <v>2428</v>
      </c>
      <c r="B11" s="119">
        <f>SUM(B3,B7:B10)</f>
        <v>1838</v>
      </c>
      <c r="C11" s="119">
        <f>SUM(C3,C7:C10)</f>
        <v>5</v>
      </c>
      <c r="D11" s="63">
        <f t="shared" si="0"/>
        <v>-0.997</v>
      </c>
    </row>
    <row r="12" ht="15.75" spans="1:4">
      <c r="A12" s="114" t="s">
        <v>2467</v>
      </c>
      <c r="B12" s="120">
        <v>520</v>
      </c>
      <c r="C12" s="120">
        <v>550</v>
      </c>
      <c r="D12" s="63"/>
    </row>
    <row r="13" ht="15.75" spans="1:4">
      <c r="A13" s="114" t="s">
        <v>2468</v>
      </c>
      <c r="B13" s="120"/>
      <c r="C13" s="120"/>
      <c r="D13" s="63"/>
    </row>
    <row r="14" ht="15.75" spans="1:4">
      <c r="A14" s="118" t="s">
        <v>2436</v>
      </c>
      <c r="B14" s="119">
        <f>SUM(B11:B13)</f>
        <v>2358</v>
      </c>
      <c r="C14" s="119">
        <f>SUM(C11:C13)</f>
        <v>555</v>
      </c>
      <c r="D14" s="63"/>
    </row>
  </sheetData>
  <mergeCells count="1">
    <mergeCell ref="A1:D1"/>
  </mergeCells>
  <conditionalFormatting sqref="A2">
    <cfRule type="expression" dxfId="0" priority="3" stopIfTrue="1">
      <formula>"len($A:$A)=3"</formula>
    </cfRule>
  </conditionalFormatting>
  <conditionalFormatting sqref="A7:A9">
    <cfRule type="expression" dxfId="0" priority="1" stopIfTrue="1">
      <formula>"len($A:$A)=3"</formula>
    </cfRule>
  </conditionalFormatting>
  <conditionalFormatting sqref="D3:D14">
    <cfRule type="cellIs" dxfId="1" priority="6" stopIfTrue="1" operator="lessThan">
      <formula>0</formula>
    </cfRule>
    <cfRule type="cellIs" dxfId="2" priority="7" stopIfTrue="1" operator="greaterThan">
      <formula>5</formula>
    </cfRule>
  </conditionalFormatting>
  <conditionalFormatting sqref="D12:D14">
    <cfRule type="cellIs" dxfId="1" priority="2" stopIfTrue="1" operator="lessThan">
      <formula>0</formula>
    </cfRule>
    <cfRule type="cellIs" dxfId="1" priority="4" stopIfTrue="1" operator="lessThan">
      <formula>0</formula>
    </cfRule>
    <cfRule type="cellIs" dxfId="1" priority="5" stopIfTrue="1" operator="lessThan">
      <formula>0</formula>
    </cfRule>
  </conditionalFormatting>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2"/>
  <sheetViews>
    <sheetView showZeros="0" workbookViewId="0">
      <selection activeCell="F27" sqref="F27"/>
    </sheetView>
  </sheetViews>
  <sheetFormatPr defaultColWidth="9" defaultRowHeight="14.25" outlineLevelCol="3"/>
  <cols>
    <col min="1" max="1" width="42.375" style="49" customWidth="1"/>
    <col min="2" max="3" width="11.625" style="49" customWidth="1"/>
    <col min="4" max="4" width="11.625" style="50" customWidth="1"/>
    <col min="5" max="16384" width="9" style="49"/>
  </cols>
  <sheetData>
    <row r="1" s="46" customFormat="1" ht="27" spans="1:4">
      <c r="A1" s="51" t="s">
        <v>3284</v>
      </c>
      <c r="B1" s="51"/>
      <c r="C1" s="51"/>
      <c r="D1" s="51"/>
    </row>
    <row r="2" s="47" customFormat="1" ht="9" customHeight="1" spans="1:4">
      <c r="A2" s="52"/>
      <c r="B2" s="52"/>
      <c r="C2" s="52"/>
      <c r="D2" s="52"/>
    </row>
    <row r="3" ht="20.25" customHeight="1" spans="1:4">
      <c r="A3" s="47" t="s">
        <v>3285</v>
      </c>
      <c r="C3" s="53"/>
      <c r="D3" s="53" t="s">
        <v>69</v>
      </c>
    </row>
    <row r="4" s="48" customFormat="1" ht="24" customHeight="1" spans="1:4">
      <c r="A4" s="56" t="s">
        <v>2494</v>
      </c>
      <c r="B4" s="56" t="s">
        <v>3280</v>
      </c>
      <c r="C4" s="56" t="s">
        <v>3281</v>
      </c>
      <c r="D4" s="56"/>
    </row>
    <row r="5" s="48" customFormat="1" ht="24" customHeight="1" spans="1:4">
      <c r="A5" s="56"/>
      <c r="B5" s="56"/>
      <c r="C5" s="56" t="s">
        <v>2536</v>
      </c>
      <c r="D5" s="59" t="s">
        <v>75</v>
      </c>
    </row>
    <row r="6" ht="18.95" customHeight="1" spans="1:4">
      <c r="A6" s="116" t="s">
        <v>2450</v>
      </c>
      <c r="B6" s="121">
        <f>B7</f>
        <v>515</v>
      </c>
      <c r="C6" s="121">
        <f>C7</f>
        <v>442</v>
      </c>
      <c r="D6" s="63">
        <f>IF(OR(VALUE(C6)=0,ISERROR(C6/B6-1)),"",ROUND(C6/B6-1,3))</f>
        <v>-0.142</v>
      </c>
    </row>
    <row r="7" ht="18.95" customHeight="1" spans="1:4">
      <c r="A7" s="114" t="s">
        <v>2451</v>
      </c>
      <c r="B7" s="121">
        <v>515</v>
      </c>
      <c r="C7" s="121">
        <v>442</v>
      </c>
      <c r="D7" s="63">
        <f t="shared" ref="D7:D15" si="0">IF(OR(VALUE(C7)=0,ISERROR(C7/B7-1)),"",ROUND(C7/B7-1,3))</f>
        <v>-0.142</v>
      </c>
    </row>
    <row r="8" ht="18.95" customHeight="1" spans="1:4">
      <c r="A8" s="116" t="s">
        <v>2452</v>
      </c>
      <c r="B8" s="121">
        <f>SUM(B9)</f>
        <v>0</v>
      </c>
      <c r="C8" s="121">
        <f>SUM(C9)</f>
        <v>108</v>
      </c>
      <c r="D8" s="63" t="str">
        <f t="shared" si="0"/>
        <v/>
      </c>
    </row>
    <row r="9" ht="18.95" customHeight="1" spans="1:4">
      <c r="A9" s="114" t="s">
        <v>3282</v>
      </c>
      <c r="B9" s="121"/>
      <c r="C9" s="121">
        <v>108</v>
      </c>
      <c r="D9" s="63" t="str">
        <f t="shared" si="0"/>
        <v/>
      </c>
    </row>
    <row r="10" ht="18.95" customHeight="1" spans="1:4">
      <c r="A10" s="116" t="s">
        <v>2453</v>
      </c>
      <c r="B10" s="120"/>
      <c r="C10" s="120"/>
      <c r="D10" s="63" t="str">
        <f t="shared" si="0"/>
        <v/>
      </c>
    </row>
    <row r="11" ht="18.95" customHeight="1" spans="1:4">
      <c r="A11" s="116" t="s">
        <v>2454</v>
      </c>
      <c r="B11" s="120"/>
      <c r="C11" s="120"/>
      <c r="D11" s="63" t="str">
        <f t="shared" si="0"/>
        <v/>
      </c>
    </row>
    <row r="12" ht="18.95" customHeight="1" spans="1:4">
      <c r="A12" s="116" t="s">
        <v>2455</v>
      </c>
      <c r="B12" s="120"/>
      <c r="C12" s="120"/>
      <c r="D12" s="63" t="str">
        <f t="shared" si="0"/>
        <v/>
      </c>
    </row>
    <row r="13" ht="18.95" customHeight="1" spans="1:4">
      <c r="A13" s="117"/>
      <c r="B13" s="120"/>
      <c r="C13" s="120"/>
      <c r="D13" s="63" t="str">
        <f t="shared" si="0"/>
        <v/>
      </c>
    </row>
    <row r="14" ht="18.95" customHeight="1" spans="1:4">
      <c r="A14" s="117"/>
      <c r="B14" s="120"/>
      <c r="C14" s="120"/>
      <c r="D14" s="63" t="str">
        <f t="shared" si="0"/>
        <v/>
      </c>
    </row>
    <row r="15" ht="18.95" customHeight="1" spans="1:4">
      <c r="A15" s="118" t="s">
        <v>104</v>
      </c>
      <c r="B15" s="119">
        <f>SUM(B6,B8,B10:B14)</f>
        <v>515</v>
      </c>
      <c r="C15" s="119">
        <f>SUM(C6,C8,C10:C14)</f>
        <v>550</v>
      </c>
      <c r="D15" s="63">
        <f t="shared" si="0"/>
        <v>0.068</v>
      </c>
    </row>
    <row r="16" ht="18.95" customHeight="1" spans="1:4">
      <c r="A16" s="114" t="s">
        <v>2456</v>
      </c>
      <c r="B16" s="120">
        <v>1835</v>
      </c>
      <c r="C16" s="120"/>
      <c r="D16" s="63"/>
    </row>
    <row r="17" ht="18.95" customHeight="1" spans="1:4">
      <c r="A17" s="114" t="s">
        <v>2457</v>
      </c>
      <c r="B17" s="120"/>
      <c r="C17" s="120"/>
      <c r="D17" s="63"/>
    </row>
    <row r="18" ht="18.95" customHeight="1" spans="1:4">
      <c r="A18" s="114" t="s">
        <v>2458</v>
      </c>
      <c r="B18" s="120"/>
      <c r="C18" s="120"/>
      <c r="D18" s="63"/>
    </row>
    <row r="19" ht="18.95" customHeight="1" spans="1:4">
      <c r="A19" s="118" t="s">
        <v>2459</v>
      </c>
      <c r="B19" s="119">
        <f>SUM(B15:B18)</f>
        <v>2350</v>
      </c>
      <c r="C19" s="119">
        <f>SUM(C15:C18)</f>
        <v>550</v>
      </c>
      <c r="D19" s="63"/>
    </row>
    <row r="20" ht="18.95" customHeight="1" spans="1:4">
      <c r="A20" s="118"/>
      <c r="B20" s="122"/>
      <c r="C20" s="122"/>
      <c r="D20" s="63" t="str">
        <f t="shared" ref="D20:D30" si="1">IF(OR(VALUE(C20)=0,ISERROR(C20/B20-1)),"",ROUND(C20/B20-1,3))</f>
        <v/>
      </c>
    </row>
    <row r="21" ht="18.95" customHeight="1" spans="1:4">
      <c r="A21" s="118"/>
      <c r="B21" s="122"/>
      <c r="C21" s="122"/>
      <c r="D21" s="63" t="str">
        <f t="shared" si="1"/>
        <v/>
      </c>
    </row>
    <row r="22" ht="18.95" customHeight="1" spans="1:4">
      <c r="A22" s="116" t="s">
        <v>2460</v>
      </c>
      <c r="B22" s="115">
        <f>SUM(B23:B25)</f>
        <v>1835</v>
      </c>
      <c r="C22" s="115">
        <f>SUM(C23:C25)</f>
        <v>0</v>
      </c>
      <c r="D22" s="63" t="str">
        <f t="shared" si="1"/>
        <v/>
      </c>
    </row>
    <row r="23" ht="18.95" customHeight="1" spans="1:4">
      <c r="A23" s="114" t="s">
        <v>2461</v>
      </c>
      <c r="B23" s="115">
        <v>1835</v>
      </c>
      <c r="C23" s="115"/>
      <c r="D23" s="63"/>
    </row>
    <row r="24" ht="18.95" customHeight="1" spans="1:4">
      <c r="A24" s="114" t="s">
        <v>2462</v>
      </c>
      <c r="B24" s="115"/>
      <c r="C24" s="115"/>
      <c r="D24" s="63"/>
    </row>
    <row r="25" ht="18.95" customHeight="1" spans="1:4">
      <c r="A25" s="114" t="s">
        <v>2463</v>
      </c>
      <c r="B25" s="115"/>
      <c r="C25" s="115"/>
      <c r="D25" s="63"/>
    </row>
    <row r="26" ht="18.95" customHeight="1" spans="1:4">
      <c r="A26" s="116" t="s">
        <v>2464</v>
      </c>
      <c r="B26" s="115"/>
      <c r="C26" s="115"/>
      <c r="D26" s="63" t="str">
        <f t="shared" si="1"/>
        <v/>
      </c>
    </row>
    <row r="27" ht="18.95" customHeight="1" spans="1:4">
      <c r="A27" s="116" t="s">
        <v>2465</v>
      </c>
      <c r="B27" s="115"/>
      <c r="C27" s="115"/>
      <c r="D27" s="63" t="str">
        <f t="shared" si="1"/>
        <v/>
      </c>
    </row>
    <row r="28" ht="18.95" customHeight="1" spans="1:4">
      <c r="A28" s="116" t="s">
        <v>2466</v>
      </c>
      <c r="B28" s="115"/>
      <c r="C28" s="115"/>
      <c r="D28" s="63" t="str">
        <f t="shared" si="1"/>
        <v/>
      </c>
    </row>
    <row r="29" ht="18.95" customHeight="1" spans="1:4">
      <c r="A29" s="117"/>
      <c r="B29" s="115"/>
      <c r="C29" s="115"/>
      <c r="D29" s="63" t="str">
        <f t="shared" si="1"/>
        <v/>
      </c>
    </row>
    <row r="30" ht="18.95" customHeight="1" spans="1:4">
      <c r="A30" s="118" t="s">
        <v>2428</v>
      </c>
      <c r="B30" s="119">
        <f>SUM(B22,B26:B29)</f>
        <v>1835</v>
      </c>
      <c r="C30" s="119">
        <f>SUM(C22,C26:C29)</f>
        <v>0</v>
      </c>
      <c r="D30" s="63" t="str">
        <f t="shared" si="1"/>
        <v/>
      </c>
    </row>
    <row r="31" ht="18.95" customHeight="1" spans="1:4">
      <c r="A31" s="114" t="s">
        <v>2472</v>
      </c>
      <c r="B31" s="120"/>
      <c r="C31" s="120"/>
      <c r="D31" s="63"/>
    </row>
    <row r="32" ht="18.95" customHeight="1" spans="1:4">
      <c r="A32" s="114" t="s">
        <v>2467</v>
      </c>
      <c r="B32" s="120">
        <v>515</v>
      </c>
      <c r="C32" s="120">
        <v>550</v>
      </c>
      <c r="D32" s="63"/>
    </row>
    <row r="33" ht="18.95" customHeight="1" spans="1:4">
      <c r="A33" s="114" t="s">
        <v>2468</v>
      </c>
      <c r="B33" s="120"/>
      <c r="C33" s="120"/>
      <c r="D33" s="63"/>
    </row>
    <row r="34" ht="18.95" customHeight="1" spans="1:4">
      <c r="A34" s="118" t="s">
        <v>2436</v>
      </c>
      <c r="B34" s="119">
        <f>SUM(B30:B33)</f>
        <v>2350</v>
      </c>
      <c r="C34" s="119">
        <f>SUM(C30:C33)</f>
        <v>550</v>
      </c>
      <c r="D34" s="63"/>
    </row>
    <row r="35" spans="1:1">
      <c r="A35" s="66"/>
    </row>
    <row r="36" spans="1:1">
      <c r="A36" s="66"/>
    </row>
    <row r="37" spans="1:1">
      <c r="A37" s="66"/>
    </row>
    <row r="38" spans="1:1">
      <c r="A38" s="66"/>
    </row>
    <row r="39" spans="1:1">
      <c r="A39" s="66"/>
    </row>
    <row r="40" spans="1:1">
      <c r="A40" s="66"/>
    </row>
    <row r="41" spans="1:1">
      <c r="A41" s="66"/>
    </row>
    <row r="42" spans="1:1">
      <c r="A42" s="66"/>
    </row>
  </sheetData>
  <mergeCells count="4">
    <mergeCell ref="A1:D1"/>
    <mergeCell ref="C4:D4"/>
    <mergeCell ref="A4:A5"/>
    <mergeCell ref="B4:B5"/>
  </mergeCells>
  <conditionalFormatting sqref="A7">
    <cfRule type="expression" dxfId="0" priority="3" stopIfTrue="1">
      <formula>"len($A:$A)=3"</formula>
    </cfRule>
    <cfRule type="expression" dxfId="0" priority="4" stopIfTrue="1">
      <formula>"len($A:$A)=3"</formula>
    </cfRule>
  </conditionalFormatting>
  <conditionalFormatting sqref="A9">
    <cfRule type="expression" dxfId="0" priority="1" stopIfTrue="1">
      <formula>"len($A:$A)=3"</formula>
    </cfRule>
    <cfRule type="expression" dxfId="0" priority="2" stopIfTrue="1">
      <formula>"len($A:$A)=3"</formula>
    </cfRule>
  </conditionalFormatting>
  <conditionalFormatting sqref="A16">
    <cfRule type="expression" dxfId="0" priority="5" stopIfTrue="1">
      <formula>"len($A:$A)=3"</formula>
    </cfRule>
    <cfRule type="expression" dxfId="0" priority="6" stopIfTrue="1">
      <formula>"len($A:$A)=3"</formula>
    </cfRule>
  </conditionalFormatting>
  <conditionalFormatting sqref="D6:D34">
    <cfRule type="cellIs" dxfId="1" priority="11" stopIfTrue="1" operator="lessThan">
      <formula>0</formula>
    </cfRule>
    <cfRule type="cellIs" dxfId="2" priority="12" stopIfTrue="1" operator="greaterThan">
      <formula>5</formula>
    </cfRule>
  </conditionalFormatting>
  <conditionalFormatting sqref="D32:D34">
    <cfRule type="cellIs" dxfId="1" priority="7" stopIfTrue="1" operator="lessThan">
      <formula>0</formula>
    </cfRule>
    <cfRule type="cellIs" dxfId="1" priority="9" stopIfTrue="1" operator="lessThan">
      <formula>0</formula>
    </cfRule>
    <cfRule type="cellIs" dxfId="1" priority="10" stopIfTrue="1" operator="lessThan">
      <formula>0</formula>
    </cfRule>
  </conditionalFormatting>
  <conditionalFormatting sqref="A6 A17:A18 A26:A28 A8 A10:A14">
    <cfRule type="expression" dxfId="0" priority="13" stopIfTrue="1">
      <formula>"len($A:$A)=3"</formula>
    </cfRule>
  </conditionalFormatting>
  <conditionalFormatting sqref="A6 A17:A21 A8 A10:A15">
    <cfRule type="expression" dxfId="0" priority="8" stopIfTrue="1">
      <formula>"len($A:$A)=3"</formula>
    </cfRule>
  </conditionalFormatting>
  <printOptions horizontalCentered="1"/>
  <pageMargins left="0.786805555555556" right="0.786805555555556" top="0.786805555555556" bottom="0.786805555555556" header="0.590277777777778" footer="0.393055555555556"/>
  <pageSetup paperSize="9" firstPageNumber="142" orientation="portrait" useFirstPageNumber="1"/>
  <headerFooter>
    <oddFooter>&amp;C—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H27" sqref="H27"/>
    </sheetView>
  </sheetViews>
  <sheetFormatPr defaultColWidth="9" defaultRowHeight="14.25" outlineLevelCol="3"/>
  <cols>
    <col min="1" max="1" width="33.125" customWidth="1"/>
    <col min="4" max="4" width="18.875" customWidth="1"/>
  </cols>
  <sheetData>
    <row r="1" ht="27" spans="1:4">
      <c r="A1" s="51" t="s">
        <v>3286</v>
      </c>
      <c r="B1" s="51"/>
      <c r="C1" s="51"/>
      <c r="D1" s="51"/>
    </row>
    <row r="2" ht="17.25" spans="1:4">
      <c r="A2" s="52"/>
      <c r="B2" s="52"/>
      <c r="C2" s="52"/>
      <c r="D2" s="52"/>
    </row>
    <row r="3" spans="1:4">
      <c r="A3" s="47" t="s">
        <v>3285</v>
      </c>
      <c r="B3" s="49"/>
      <c r="C3" s="53"/>
      <c r="D3" s="53" t="s">
        <v>69</v>
      </c>
    </row>
    <row r="4" ht="15.75" spans="1:4">
      <c r="A4" s="114" t="s">
        <v>2461</v>
      </c>
      <c r="B4" s="115">
        <v>1835</v>
      </c>
      <c r="C4" s="115"/>
      <c r="D4" s="63"/>
    </row>
    <row r="5" ht="15.75" spans="1:4">
      <c r="A5" s="114" t="s">
        <v>2462</v>
      </c>
      <c r="B5" s="115"/>
      <c r="C5" s="115"/>
      <c r="D5" s="63"/>
    </row>
    <row r="6" ht="15.75" spans="1:4">
      <c r="A6" s="114" t="s">
        <v>2463</v>
      </c>
      <c r="B6" s="115"/>
      <c r="C6" s="115"/>
      <c r="D6" s="63"/>
    </row>
    <row r="7" ht="15.75" spans="1:4">
      <c r="A7" s="116" t="s">
        <v>2464</v>
      </c>
      <c r="B7" s="115"/>
      <c r="C7" s="115"/>
      <c r="D7" s="63" t="str">
        <f t="shared" ref="D3:D13" si="0">IF(OR(VALUE(C7)=0,ISERROR(C7/B7-1)),"",ROUND(C7/B7-1,3))</f>
        <v/>
      </c>
    </row>
    <row r="8" ht="15.75" spans="1:4">
      <c r="A8" s="116" t="s">
        <v>2465</v>
      </c>
      <c r="B8" s="115"/>
      <c r="C8" s="115"/>
      <c r="D8" s="63" t="str">
        <f t="shared" si="0"/>
        <v/>
      </c>
    </row>
    <row r="9" ht="15.75" spans="1:4">
      <c r="A9" s="116" t="s">
        <v>2466</v>
      </c>
      <c r="B9" s="115"/>
      <c r="C9" s="115"/>
      <c r="D9" s="63" t="str">
        <f t="shared" si="0"/>
        <v/>
      </c>
    </row>
    <row r="10" ht="15.75" spans="1:4">
      <c r="A10" s="117"/>
      <c r="B10" s="115"/>
      <c r="C10" s="115"/>
      <c r="D10" s="63" t="str">
        <f t="shared" si="0"/>
        <v/>
      </c>
    </row>
    <row r="11" ht="15.75" spans="1:4">
      <c r="A11" s="118" t="s">
        <v>2428</v>
      </c>
      <c r="B11" s="119">
        <f>SUM(B3,B7:B10)</f>
        <v>0</v>
      </c>
      <c r="C11" s="119">
        <f>SUM(C3,C7:C10)</f>
        <v>0</v>
      </c>
      <c r="D11" s="63" t="str">
        <f t="shared" si="0"/>
        <v/>
      </c>
    </row>
    <row r="12" ht="15.75" spans="1:4">
      <c r="A12" s="114" t="s">
        <v>2472</v>
      </c>
      <c r="B12" s="120"/>
      <c r="C12" s="120"/>
      <c r="D12" s="63"/>
    </row>
    <row r="13" ht="15.75" spans="1:4">
      <c r="A13" s="114" t="s">
        <v>2467</v>
      </c>
      <c r="B13" s="120">
        <v>515</v>
      </c>
      <c r="C13" s="120">
        <v>550</v>
      </c>
      <c r="D13" s="63"/>
    </row>
    <row r="14" ht="15.75" spans="1:4">
      <c r="A14" s="114" t="s">
        <v>2468</v>
      </c>
      <c r="B14" s="120"/>
      <c r="C14" s="120"/>
      <c r="D14" s="63"/>
    </row>
    <row r="15" ht="15.75" spans="1:4">
      <c r="A15" s="118" t="s">
        <v>2436</v>
      </c>
      <c r="B15" s="119">
        <f>SUM(B11:B14)</f>
        <v>515</v>
      </c>
      <c r="C15" s="119">
        <f>SUM(C11:C14)</f>
        <v>550</v>
      </c>
      <c r="D15" s="63"/>
    </row>
  </sheetData>
  <mergeCells count="1">
    <mergeCell ref="A1:D1"/>
  </mergeCells>
  <conditionalFormatting sqref="A7:A9">
    <cfRule type="expression" dxfId="0" priority="6" stopIfTrue="1">
      <formula>"len($A:$A)=3"</formula>
    </cfRule>
  </conditionalFormatting>
  <conditionalFormatting sqref="D4:D15">
    <cfRule type="cellIs" dxfId="1" priority="4" stopIfTrue="1" operator="lessThan">
      <formula>0</formula>
    </cfRule>
    <cfRule type="cellIs" dxfId="2" priority="5" stopIfTrue="1" operator="greaterThan">
      <formula>5</formula>
    </cfRule>
  </conditionalFormatting>
  <conditionalFormatting sqref="D13:D15">
    <cfRule type="cellIs" dxfId="1" priority="1" stopIfTrue="1" operator="lessThan">
      <formula>0</formula>
    </cfRule>
    <cfRule type="cellIs" dxfId="1" priority="2" stopIfTrue="1" operator="lessThan">
      <formula>0</formula>
    </cfRule>
    <cfRule type="cellIs" dxfId="1" priority="3" stopIfTrue="1" operator="lessThan">
      <formula>0</formula>
    </cfRule>
  </conditionalFormatting>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69"/>
  <sheetViews>
    <sheetView showZeros="0" workbookViewId="0">
      <selection activeCell="L25" sqref="L25"/>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3287</v>
      </c>
      <c r="B1" s="95"/>
      <c r="C1" s="95"/>
      <c r="D1" s="95"/>
    </row>
    <row r="2" ht="9" customHeight="1" spans="1:4">
      <c r="A2" s="96"/>
      <c r="B2" s="96"/>
      <c r="C2" s="96"/>
      <c r="D2" s="96"/>
    </row>
    <row r="3" ht="18" customHeight="1" spans="1:4">
      <c r="A3" s="97" t="s">
        <v>3288</v>
      </c>
      <c r="B3" s="97"/>
      <c r="C3" s="98"/>
      <c r="D3" s="99" t="s">
        <v>69</v>
      </c>
    </row>
    <row r="4" s="92" customFormat="1" ht="24" customHeight="1" spans="1:4">
      <c r="A4" s="56" t="s">
        <v>2494</v>
      </c>
      <c r="B4" s="56" t="s">
        <v>3289</v>
      </c>
      <c r="C4" s="56" t="s">
        <v>3281</v>
      </c>
      <c r="D4" s="56"/>
    </row>
    <row r="5" ht="24" customHeight="1" spans="1:4">
      <c r="A5" s="56"/>
      <c r="B5" s="56"/>
      <c r="C5" s="56" t="s">
        <v>2536</v>
      </c>
      <c r="D5" s="59" t="s">
        <v>75</v>
      </c>
    </row>
    <row r="6" s="93" customFormat="1" ht="18.6" customHeight="1" spans="1:4">
      <c r="A6" s="100" t="s">
        <v>2476</v>
      </c>
      <c r="B6" s="101">
        <f>SUM(B7:B12)</f>
        <v>180497</v>
      </c>
      <c r="C6" s="101">
        <f>SUM(C7:C12)</f>
        <v>167551</v>
      </c>
      <c r="D6" s="102">
        <f t="shared" ref="D6:D68" si="0">IF(OR(VALUE(C6)=0,ISERROR(C6/B6-1)),"",ROUND(C6/B6-1,3))</f>
        <v>-0.072</v>
      </c>
    </row>
    <row r="7" ht="18.6" customHeight="1" spans="1:4">
      <c r="A7" s="103" t="s">
        <v>2477</v>
      </c>
      <c r="B7" s="104">
        <v>145836</v>
      </c>
      <c r="C7" s="104">
        <v>133848</v>
      </c>
      <c r="D7" s="105">
        <f t="shared" si="0"/>
        <v>-0.082</v>
      </c>
    </row>
    <row r="8" ht="18.6" customHeight="1" spans="1:4">
      <c r="A8" s="103" t="s">
        <v>2478</v>
      </c>
      <c r="B8" s="104">
        <v>4341</v>
      </c>
      <c r="C8" s="104">
        <v>3985</v>
      </c>
      <c r="D8" s="105">
        <f t="shared" si="0"/>
        <v>-0.082</v>
      </c>
    </row>
    <row r="9" ht="18.6" customHeight="1" spans="1:4">
      <c r="A9" s="103" t="s">
        <v>2479</v>
      </c>
      <c r="B9" s="104">
        <v>24384</v>
      </c>
      <c r="C9" s="104">
        <v>24384</v>
      </c>
      <c r="D9" s="105">
        <f t="shared" si="0"/>
        <v>0</v>
      </c>
    </row>
    <row r="10" ht="18.6" customHeight="1" spans="1:4">
      <c r="A10" s="103" t="s">
        <v>2480</v>
      </c>
      <c r="B10" s="104"/>
      <c r="C10" s="104"/>
      <c r="D10" s="105" t="str">
        <f t="shared" si="0"/>
        <v/>
      </c>
    </row>
    <row r="11" ht="18.6" customHeight="1" spans="1:4">
      <c r="A11" s="103" t="s">
        <v>2481</v>
      </c>
      <c r="B11" s="104">
        <v>218</v>
      </c>
      <c r="C11" s="104">
        <v>56</v>
      </c>
      <c r="D11" s="105">
        <f t="shared" si="0"/>
        <v>-0.743</v>
      </c>
    </row>
    <row r="12" s="93" customFormat="1" ht="18.6" customHeight="1" spans="1:4">
      <c r="A12" s="103" t="s">
        <v>2482</v>
      </c>
      <c r="B12" s="104">
        <v>5718</v>
      </c>
      <c r="C12" s="104">
        <v>5278</v>
      </c>
      <c r="D12" s="105">
        <f t="shared" si="0"/>
        <v>-0.077</v>
      </c>
    </row>
    <row r="13" s="93" customFormat="1" ht="18.6" customHeight="1" spans="1:4">
      <c r="A13" s="100" t="s">
        <v>2483</v>
      </c>
      <c r="B13" s="101">
        <f>SUM(B14:B19)</f>
        <v>158476</v>
      </c>
      <c r="C13" s="101">
        <f>SUM(C14:C19)</f>
        <v>162287</v>
      </c>
      <c r="D13" s="102">
        <f t="shared" si="0"/>
        <v>0.024</v>
      </c>
    </row>
    <row r="14" s="93" customFormat="1" ht="18.6" customHeight="1" spans="1:4">
      <c r="A14" s="103" t="s">
        <v>2477</v>
      </c>
      <c r="B14" s="104">
        <v>149099</v>
      </c>
      <c r="C14" s="104">
        <v>150071</v>
      </c>
      <c r="D14" s="105">
        <f t="shared" si="0"/>
        <v>0.007</v>
      </c>
    </row>
    <row r="15" ht="18.6" customHeight="1" spans="1:4">
      <c r="A15" s="103" t="s">
        <v>2478</v>
      </c>
      <c r="B15" s="104">
        <v>1320</v>
      </c>
      <c r="C15" s="104">
        <v>1043</v>
      </c>
      <c r="D15" s="105">
        <f t="shared" si="0"/>
        <v>-0.21</v>
      </c>
    </row>
    <row r="16" ht="18.6" customHeight="1" spans="1:4">
      <c r="A16" s="103" t="s">
        <v>2479</v>
      </c>
      <c r="B16" s="104">
        <v>8057</v>
      </c>
      <c r="C16" s="104">
        <v>11173</v>
      </c>
      <c r="D16" s="105">
        <f t="shared" si="0"/>
        <v>0.387</v>
      </c>
    </row>
    <row r="17" ht="18.6" customHeight="1" spans="1:4">
      <c r="A17" s="103" t="s">
        <v>2480</v>
      </c>
      <c r="B17" s="104"/>
      <c r="C17" s="104"/>
      <c r="D17" s="105" t="str">
        <f t="shared" si="0"/>
        <v/>
      </c>
    </row>
    <row r="18" ht="18.6" customHeight="1" spans="1:4">
      <c r="A18" s="103" t="s">
        <v>2481</v>
      </c>
      <c r="B18" s="104"/>
      <c r="C18" s="104"/>
      <c r="D18" s="105" t="str">
        <f t="shared" si="0"/>
        <v/>
      </c>
    </row>
    <row r="19" ht="18.6" customHeight="1" spans="1:4">
      <c r="A19" s="103" t="s">
        <v>2482</v>
      </c>
      <c r="B19" s="104"/>
      <c r="C19" s="104"/>
      <c r="D19" s="105" t="str">
        <f t="shared" si="0"/>
        <v/>
      </c>
    </row>
    <row r="20" s="93" customFormat="1" ht="18.6" customHeight="1" spans="1:4">
      <c r="A20" s="100" t="s">
        <v>2484</v>
      </c>
      <c r="B20" s="101">
        <f>SUM(B21:B26)</f>
        <v>7874</v>
      </c>
      <c r="C20" s="101">
        <f>SUM(C21:C26)</f>
        <v>6382</v>
      </c>
      <c r="D20" s="102">
        <f t="shared" si="0"/>
        <v>-0.189</v>
      </c>
    </row>
    <row r="21" s="93" customFormat="1" ht="18.6" customHeight="1" spans="1:4">
      <c r="A21" s="103" t="s">
        <v>2477</v>
      </c>
      <c r="B21" s="112">
        <v>6169</v>
      </c>
      <c r="C21" s="104">
        <v>6141</v>
      </c>
      <c r="D21" s="105">
        <f t="shared" si="0"/>
        <v>-0.005</v>
      </c>
    </row>
    <row r="22" s="93" customFormat="1" ht="18.6" customHeight="1" spans="1:4">
      <c r="A22" s="103" t="s">
        <v>2478</v>
      </c>
      <c r="B22" s="112">
        <v>1680</v>
      </c>
      <c r="C22" s="104">
        <v>231</v>
      </c>
      <c r="D22" s="105">
        <f t="shared" si="0"/>
        <v>-0.863</v>
      </c>
    </row>
    <row r="23" ht="18.6" customHeight="1" spans="1:4">
      <c r="A23" s="103" t="s">
        <v>2479</v>
      </c>
      <c r="B23" s="113"/>
      <c r="C23" s="104"/>
      <c r="D23" s="105" t="str">
        <f t="shared" si="0"/>
        <v/>
      </c>
    </row>
    <row r="24" ht="18.6" customHeight="1" spans="1:4">
      <c r="A24" s="103" t="s">
        <v>2480</v>
      </c>
      <c r="B24" s="113"/>
      <c r="C24" s="104"/>
      <c r="D24" s="105" t="str">
        <f t="shared" si="0"/>
        <v/>
      </c>
    </row>
    <row r="25" ht="18.6" customHeight="1" spans="1:4">
      <c r="A25" s="103" t="s">
        <v>2481</v>
      </c>
      <c r="B25" s="113">
        <v>3</v>
      </c>
      <c r="C25" s="104"/>
      <c r="D25" s="105" t="str">
        <f t="shared" si="0"/>
        <v/>
      </c>
    </row>
    <row r="26" ht="18.6" customHeight="1" spans="1:4">
      <c r="A26" s="103" t="s">
        <v>2482</v>
      </c>
      <c r="B26" s="113">
        <v>22</v>
      </c>
      <c r="C26" s="104">
        <v>10</v>
      </c>
      <c r="D26" s="105">
        <f t="shared" si="0"/>
        <v>-0.545</v>
      </c>
    </row>
    <row r="27" s="93" customFormat="1" ht="18.6" customHeight="1" spans="1:4">
      <c r="A27" s="100" t="s">
        <v>2485</v>
      </c>
      <c r="B27" s="101">
        <f>SUM(B28:B33)</f>
        <v>150585</v>
      </c>
      <c r="C27" s="101">
        <f>SUM(C28:C33)</f>
        <v>158571</v>
      </c>
      <c r="D27" s="102">
        <f t="shared" si="0"/>
        <v>0.053</v>
      </c>
    </row>
    <row r="28" ht="18.6" customHeight="1" spans="1:4">
      <c r="A28" s="103" t="s">
        <v>2477</v>
      </c>
      <c r="B28" s="104">
        <v>123721</v>
      </c>
      <c r="C28" s="104">
        <v>132176</v>
      </c>
      <c r="D28" s="105">
        <f t="shared" si="0"/>
        <v>0.068</v>
      </c>
    </row>
    <row r="29" ht="18.6" customHeight="1" spans="1:4">
      <c r="A29" s="103" t="s">
        <v>2478</v>
      </c>
      <c r="B29" s="104">
        <v>1619</v>
      </c>
      <c r="C29" s="104">
        <v>1365</v>
      </c>
      <c r="D29" s="105">
        <f t="shared" si="0"/>
        <v>-0.157</v>
      </c>
    </row>
    <row r="30" ht="18.6" customHeight="1" spans="1:4">
      <c r="A30" s="103" t="s">
        <v>2479</v>
      </c>
      <c r="B30" s="104">
        <v>15</v>
      </c>
      <c r="C30" s="104"/>
      <c r="D30" s="105" t="str">
        <f t="shared" si="0"/>
        <v/>
      </c>
    </row>
    <row r="31" ht="18.6" customHeight="1" spans="1:4">
      <c r="A31" s="103" t="s">
        <v>2480</v>
      </c>
      <c r="B31" s="104"/>
      <c r="C31" s="104"/>
      <c r="D31" s="105"/>
    </row>
    <row r="32" ht="18.6" customHeight="1" spans="1:4">
      <c r="A32" s="103" t="s">
        <v>2481</v>
      </c>
      <c r="B32" s="104">
        <v>25177</v>
      </c>
      <c r="C32" s="104">
        <v>25000</v>
      </c>
      <c r="D32" s="105">
        <f t="shared" si="0"/>
        <v>-0.007</v>
      </c>
    </row>
    <row r="33" ht="18.6" customHeight="1" spans="1:4">
      <c r="A33" s="103" t="s">
        <v>2482</v>
      </c>
      <c r="B33" s="104">
        <v>53</v>
      </c>
      <c r="C33" s="104">
        <v>30</v>
      </c>
      <c r="D33" s="105">
        <f t="shared" si="0"/>
        <v>-0.434</v>
      </c>
    </row>
    <row r="34" s="93" customFormat="1" ht="18.6" customHeight="1" spans="1:4">
      <c r="A34" s="100" t="s">
        <v>2486</v>
      </c>
      <c r="B34" s="101">
        <f>SUM(B35:B40)</f>
        <v>10067</v>
      </c>
      <c r="C34" s="101">
        <f>SUM(C35:C40)</f>
        <v>10497</v>
      </c>
      <c r="D34" s="102">
        <f t="shared" si="0"/>
        <v>0.043</v>
      </c>
    </row>
    <row r="35" ht="18.6" customHeight="1" spans="1:4">
      <c r="A35" s="103" t="s">
        <v>2477</v>
      </c>
      <c r="B35" s="104">
        <v>9930</v>
      </c>
      <c r="C35" s="104">
        <v>10371</v>
      </c>
      <c r="D35" s="105">
        <f t="shared" si="0"/>
        <v>0.044</v>
      </c>
    </row>
    <row r="36" ht="18.6" customHeight="1" spans="1:4">
      <c r="A36" s="103" t="s">
        <v>2478</v>
      </c>
      <c r="B36" s="104">
        <v>135</v>
      </c>
      <c r="C36" s="104">
        <v>126</v>
      </c>
      <c r="D36" s="105">
        <f t="shared" si="0"/>
        <v>-0.067</v>
      </c>
    </row>
    <row r="37" ht="18.6" customHeight="1" spans="1:4">
      <c r="A37" s="103" t="s">
        <v>2479</v>
      </c>
      <c r="B37" s="104"/>
      <c r="C37" s="104"/>
      <c r="D37" s="105" t="str">
        <f t="shared" si="0"/>
        <v/>
      </c>
    </row>
    <row r="38" ht="18.6" customHeight="1" spans="1:4">
      <c r="A38" s="103" t="s">
        <v>2480</v>
      </c>
      <c r="B38" s="104"/>
      <c r="C38" s="104"/>
      <c r="D38" s="105"/>
    </row>
    <row r="39" ht="18.6" customHeight="1" spans="1:4">
      <c r="A39" s="103" t="s">
        <v>2481</v>
      </c>
      <c r="B39" s="104">
        <v>2</v>
      </c>
      <c r="C39" s="104"/>
      <c r="D39" s="105" t="str">
        <f t="shared" si="0"/>
        <v/>
      </c>
    </row>
    <row r="40" ht="18.6" customHeight="1" spans="1:4">
      <c r="A40" s="103" t="s">
        <v>2482</v>
      </c>
      <c r="B40" s="104"/>
      <c r="C40" s="104"/>
      <c r="D40" s="105" t="str">
        <f t="shared" si="0"/>
        <v/>
      </c>
    </row>
    <row r="41" s="93" customFormat="1" ht="18.6" customHeight="1" spans="1:4">
      <c r="A41" s="100" t="s">
        <v>2487</v>
      </c>
      <c r="B41" s="101">
        <f>SUM(B42:B47)</f>
        <v>6834</v>
      </c>
      <c r="C41" s="101">
        <f>SUM(C42:C47)</f>
        <v>7399</v>
      </c>
      <c r="D41" s="102">
        <f t="shared" si="0"/>
        <v>0.083</v>
      </c>
    </row>
    <row r="42" ht="18.6" customHeight="1" spans="1:4">
      <c r="A42" s="103" t="s">
        <v>2477</v>
      </c>
      <c r="B42" s="104">
        <v>6819</v>
      </c>
      <c r="C42" s="104">
        <v>7386</v>
      </c>
      <c r="D42" s="105">
        <f t="shared" si="0"/>
        <v>0.083</v>
      </c>
    </row>
    <row r="43" ht="18.6" customHeight="1" spans="1:4">
      <c r="A43" s="103" t="s">
        <v>2478</v>
      </c>
      <c r="B43" s="104">
        <v>15</v>
      </c>
      <c r="C43" s="104">
        <v>13</v>
      </c>
      <c r="D43" s="105">
        <f t="shared" si="0"/>
        <v>-0.133</v>
      </c>
    </row>
    <row r="44" ht="18.6" customHeight="1" spans="1:4">
      <c r="A44" s="103" t="s">
        <v>2479</v>
      </c>
      <c r="B44" s="104"/>
      <c r="C44" s="104"/>
      <c r="D44" s="105" t="str">
        <f t="shared" si="0"/>
        <v/>
      </c>
    </row>
    <row r="45" ht="18.6" customHeight="1" spans="1:4">
      <c r="A45" s="103" t="s">
        <v>2480</v>
      </c>
      <c r="B45" s="104"/>
      <c r="C45" s="104"/>
      <c r="D45" s="105" t="str">
        <f t="shared" si="0"/>
        <v/>
      </c>
    </row>
    <row r="46" ht="18.6" customHeight="1" spans="1:4">
      <c r="A46" s="103" t="s">
        <v>2481</v>
      </c>
      <c r="B46" s="104"/>
      <c r="C46" s="104"/>
      <c r="D46" s="105" t="str">
        <f t="shared" si="0"/>
        <v/>
      </c>
    </row>
    <row r="47" ht="18.6" customHeight="1" spans="1:4">
      <c r="A47" s="103" t="s">
        <v>2482</v>
      </c>
      <c r="B47" s="104"/>
      <c r="C47" s="104"/>
      <c r="D47" s="105" t="str">
        <f t="shared" si="0"/>
        <v/>
      </c>
    </row>
    <row r="48" s="93" customFormat="1" ht="18.6" customHeight="1" spans="1:4">
      <c r="A48" s="100" t="s">
        <v>2488</v>
      </c>
      <c r="B48" s="101">
        <f>SUM(B49:B54)</f>
        <v>63319</v>
      </c>
      <c r="C48" s="101">
        <f>SUM(C49:C54)</f>
        <v>68973</v>
      </c>
      <c r="D48" s="102">
        <f t="shared" si="0"/>
        <v>0.089</v>
      </c>
    </row>
    <row r="49" ht="18.6" customHeight="1" spans="1:4">
      <c r="A49" s="103" t="s">
        <v>2477</v>
      </c>
      <c r="B49" s="104">
        <v>14363</v>
      </c>
      <c r="C49" s="104">
        <v>14927</v>
      </c>
      <c r="D49" s="105">
        <f t="shared" si="0"/>
        <v>0.039</v>
      </c>
    </row>
    <row r="50" ht="18.6" customHeight="1" spans="1:4">
      <c r="A50" s="103" t="s">
        <v>2478</v>
      </c>
      <c r="B50" s="104">
        <v>2456</v>
      </c>
      <c r="C50" s="104">
        <v>2605</v>
      </c>
      <c r="D50" s="105">
        <f t="shared" si="0"/>
        <v>0.061</v>
      </c>
    </row>
    <row r="51" ht="18.6" customHeight="1" spans="1:4">
      <c r="A51" s="103" t="s">
        <v>2479</v>
      </c>
      <c r="B51" s="104">
        <v>46429</v>
      </c>
      <c r="C51" s="104">
        <v>49473</v>
      </c>
      <c r="D51" s="105">
        <f t="shared" si="0"/>
        <v>0.066</v>
      </c>
    </row>
    <row r="52" ht="18.6" customHeight="1" spans="1:4">
      <c r="A52" s="103" t="s">
        <v>2480</v>
      </c>
      <c r="B52" s="104"/>
      <c r="C52" s="104">
        <v>1911</v>
      </c>
      <c r="D52" s="105" t="str">
        <f t="shared" si="0"/>
        <v/>
      </c>
    </row>
    <row r="53" ht="18.6" customHeight="1" spans="1:4">
      <c r="A53" s="103" t="s">
        <v>2481</v>
      </c>
      <c r="B53" s="104">
        <v>10</v>
      </c>
      <c r="C53" s="104"/>
      <c r="D53" s="105" t="str">
        <f t="shared" si="0"/>
        <v/>
      </c>
    </row>
    <row r="54" ht="18.6" customHeight="1" spans="1:4">
      <c r="A54" s="103" t="s">
        <v>2482</v>
      </c>
      <c r="B54" s="104">
        <v>61</v>
      </c>
      <c r="C54" s="104">
        <v>57</v>
      </c>
      <c r="D54" s="105">
        <f t="shared" si="0"/>
        <v>-0.066</v>
      </c>
    </row>
    <row r="55" s="93" customFormat="1" ht="18.6" customHeight="1" spans="1:4">
      <c r="A55" s="100" t="s">
        <v>2489</v>
      </c>
      <c r="B55" s="101">
        <f>SUM(B56:B61)</f>
        <v>160163</v>
      </c>
      <c r="C55" s="101">
        <f>SUM(C56:C61)</f>
        <v>177051</v>
      </c>
      <c r="D55" s="102">
        <f t="shared" si="0"/>
        <v>0.105</v>
      </c>
    </row>
    <row r="56" ht="18.6" customHeight="1" spans="1:4">
      <c r="A56" s="103" t="s">
        <v>2477</v>
      </c>
      <c r="B56" s="104">
        <v>48636</v>
      </c>
      <c r="C56" s="104">
        <v>57159</v>
      </c>
      <c r="D56" s="105">
        <f t="shared" si="0"/>
        <v>0.175</v>
      </c>
    </row>
    <row r="57" ht="18.6" customHeight="1" spans="1:4">
      <c r="A57" s="103" t="s">
        <v>2478</v>
      </c>
      <c r="B57" s="104">
        <v>1718</v>
      </c>
      <c r="C57" s="104">
        <v>1000</v>
      </c>
      <c r="D57" s="105">
        <f t="shared" si="0"/>
        <v>-0.418</v>
      </c>
    </row>
    <row r="58" ht="18.6" customHeight="1" spans="1:4">
      <c r="A58" s="103" t="s">
        <v>2479</v>
      </c>
      <c r="B58" s="104">
        <v>109633</v>
      </c>
      <c r="C58" s="104">
        <v>118892</v>
      </c>
      <c r="D58" s="105">
        <f t="shared" si="0"/>
        <v>0.084</v>
      </c>
    </row>
    <row r="59" ht="18.6" customHeight="1" spans="1:4">
      <c r="A59" s="103" t="s">
        <v>2480</v>
      </c>
      <c r="B59" s="104"/>
      <c r="C59" s="104"/>
      <c r="D59" s="105" t="str">
        <f t="shared" si="0"/>
        <v/>
      </c>
    </row>
    <row r="60" ht="18.6" customHeight="1" spans="1:4">
      <c r="A60" s="103" t="s">
        <v>2481</v>
      </c>
      <c r="B60" s="104">
        <v>176</v>
      </c>
      <c r="C60" s="104"/>
      <c r="D60" s="105" t="str">
        <f t="shared" si="0"/>
        <v/>
      </c>
    </row>
    <row r="61" ht="18.6" customHeight="1" spans="1:4">
      <c r="A61" s="103" t="s">
        <v>2482</v>
      </c>
      <c r="B61" s="104"/>
      <c r="C61" s="104"/>
      <c r="D61" s="105" t="str">
        <f t="shared" si="0"/>
        <v/>
      </c>
    </row>
    <row r="62" ht="18.6" customHeight="1" spans="1:4">
      <c r="A62" s="106" t="s">
        <v>2490</v>
      </c>
      <c r="B62" s="101">
        <f t="shared" ref="B62:C68" si="1">SUM(B6,B13,B20,B27,B34,B41,B48,B55)</f>
        <v>737815</v>
      </c>
      <c r="C62" s="101">
        <f t="shared" si="1"/>
        <v>758711</v>
      </c>
      <c r="D62" s="102">
        <f t="shared" si="0"/>
        <v>0.028</v>
      </c>
    </row>
    <row r="63" ht="18.6" customHeight="1" spans="1:4">
      <c r="A63" s="103" t="s">
        <v>2477</v>
      </c>
      <c r="B63" s="104">
        <f t="shared" si="1"/>
        <v>504573</v>
      </c>
      <c r="C63" s="104">
        <f t="shared" si="1"/>
        <v>512079</v>
      </c>
      <c r="D63" s="105">
        <f t="shared" si="0"/>
        <v>0.015</v>
      </c>
    </row>
    <row r="64" ht="18.6" customHeight="1" spans="1:4">
      <c r="A64" s="103" t="s">
        <v>2478</v>
      </c>
      <c r="B64" s="104">
        <f t="shared" si="1"/>
        <v>13284</v>
      </c>
      <c r="C64" s="104">
        <f t="shared" si="1"/>
        <v>10368</v>
      </c>
      <c r="D64" s="105">
        <f t="shared" si="0"/>
        <v>-0.22</v>
      </c>
    </row>
    <row r="65" ht="18.6" customHeight="1" spans="1:4">
      <c r="A65" s="103" t="s">
        <v>2479</v>
      </c>
      <c r="B65" s="104">
        <f t="shared" si="1"/>
        <v>188518</v>
      </c>
      <c r="C65" s="104">
        <f t="shared" si="1"/>
        <v>203922</v>
      </c>
      <c r="D65" s="105">
        <f t="shared" si="0"/>
        <v>0.082</v>
      </c>
    </row>
    <row r="66" ht="18.6" customHeight="1" spans="1:4">
      <c r="A66" s="103" t="s">
        <v>2480</v>
      </c>
      <c r="B66" s="104">
        <f t="shared" si="1"/>
        <v>0</v>
      </c>
      <c r="C66" s="104">
        <f t="shared" si="1"/>
        <v>1911</v>
      </c>
      <c r="D66" s="105" t="str">
        <f t="shared" si="0"/>
        <v/>
      </c>
    </row>
    <row r="67" ht="18.6" customHeight="1" spans="1:4">
      <c r="A67" s="103" t="s">
        <v>2481</v>
      </c>
      <c r="B67" s="104">
        <f t="shared" si="1"/>
        <v>25586</v>
      </c>
      <c r="C67" s="104">
        <f t="shared" si="1"/>
        <v>25056</v>
      </c>
      <c r="D67" s="105">
        <f t="shared" si="0"/>
        <v>-0.021</v>
      </c>
    </row>
    <row r="68" ht="18.6" customHeight="1" spans="1:4">
      <c r="A68" s="103" t="s">
        <v>2482</v>
      </c>
      <c r="B68" s="104">
        <f t="shared" si="1"/>
        <v>5854</v>
      </c>
      <c r="C68" s="104">
        <f t="shared" si="1"/>
        <v>5375</v>
      </c>
      <c r="D68" s="105">
        <f t="shared" si="0"/>
        <v>-0.082</v>
      </c>
    </row>
    <row r="69" ht="18.6" customHeight="1" spans="1:4">
      <c r="A69" s="111" t="s">
        <v>3290</v>
      </c>
      <c r="B69" s="111"/>
      <c r="C69" s="111"/>
      <c r="D69" s="111"/>
    </row>
  </sheetData>
  <mergeCells count="5">
    <mergeCell ref="A1:D1"/>
    <mergeCell ref="C4:D4"/>
    <mergeCell ref="A69:D69"/>
    <mergeCell ref="A4:A5"/>
    <mergeCell ref="B4:B5"/>
  </mergeCells>
  <conditionalFormatting sqref="D6:D68">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143" orientation="portrait" useFirstPageNumber="1"/>
  <headerFooter>
    <oddFooter>&amp;C— &amp;P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44"/>
  <sheetViews>
    <sheetView showZeros="0" topLeftCell="A31" workbookViewId="0">
      <selection activeCell="C41" sqref="C41"/>
    </sheetView>
  </sheetViews>
  <sheetFormatPr defaultColWidth="9" defaultRowHeight="14.25" outlineLevelCol="3"/>
  <cols>
    <col min="1" max="1" width="42.625" style="94" customWidth="1"/>
    <col min="2" max="2" width="11.625" style="94" customWidth="1"/>
    <col min="3" max="3" width="12" style="94" customWidth="1"/>
    <col min="4" max="4" width="12.5" style="94" customWidth="1"/>
    <col min="5" max="16384" width="9" style="94"/>
  </cols>
  <sheetData>
    <row r="1" s="91" customFormat="1" ht="27.75" customHeight="1" spans="1:4">
      <c r="A1" s="95" t="s">
        <v>3291</v>
      </c>
      <c r="B1" s="95"/>
      <c r="C1" s="95"/>
      <c r="D1" s="95"/>
    </row>
    <row r="2" ht="9" customHeight="1" spans="1:4">
      <c r="A2" s="96"/>
      <c r="B2" s="96"/>
      <c r="C2" s="96"/>
      <c r="D2" s="96"/>
    </row>
    <row r="3" ht="18" customHeight="1" spans="1:4">
      <c r="A3" s="97" t="s">
        <v>3292</v>
      </c>
      <c r="B3" s="97"/>
      <c r="C3" s="98"/>
      <c r="D3" s="99" t="s">
        <v>69</v>
      </c>
    </row>
    <row r="4" s="92" customFormat="1" ht="24" customHeight="1" spans="1:4">
      <c r="A4" s="56" t="s">
        <v>2494</v>
      </c>
      <c r="B4" s="56" t="s">
        <v>3293</v>
      </c>
      <c r="C4" s="56" t="s">
        <v>3281</v>
      </c>
      <c r="D4" s="56"/>
    </row>
    <row r="5" ht="24" customHeight="1" spans="1:4">
      <c r="A5" s="56"/>
      <c r="B5" s="56"/>
      <c r="C5" s="56" t="s">
        <v>2536</v>
      </c>
      <c r="D5" s="59" t="s">
        <v>75</v>
      </c>
    </row>
    <row r="6" s="93" customFormat="1" ht="18.6" customHeight="1" spans="1:4">
      <c r="A6" s="100" t="s">
        <v>2495</v>
      </c>
      <c r="B6" s="101">
        <f>SUM(B7:B9)</f>
        <v>145959</v>
      </c>
      <c r="C6" s="101">
        <f>SUM(C7:C9)</f>
        <v>159580</v>
      </c>
      <c r="D6" s="102">
        <f t="shared" ref="D6:D43" si="0">IF(OR(VALUE(C6)=0,ISERROR(C6/B6-1)),"",ROUND(C6/B6-1,3))</f>
        <v>0.093</v>
      </c>
    </row>
    <row r="7" ht="18.6" customHeight="1" spans="1:4">
      <c r="A7" s="103" t="s">
        <v>2496</v>
      </c>
      <c r="B7" s="104">
        <v>145784</v>
      </c>
      <c r="C7" s="104">
        <v>159416</v>
      </c>
      <c r="D7" s="105">
        <f t="shared" si="0"/>
        <v>0.094</v>
      </c>
    </row>
    <row r="8" ht="18.6" customHeight="1" spans="1:4">
      <c r="A8" s="103" t="s">
        <v>2497</v>
      </c>
      <c r="B8" s="104"/>
      <c r="C8" s="104"/>
      <c r="D8" s="105" t="str">
        <f t="shared" si="0"/>
        <v/>
      </c>
    </row>
    <row r="9" ht="18.6" customHeight="1" spans="1:4">
      <c r="A9" s="103" t="s">
        <v>2498</v>
      </c>
      <c r="B9" s="104">
        <v>175</v>
      </c>
      <c r="C9" s="104">
        <v>164</v>
      </c>
      <c r="D9" s="105">
        <f t="shared" si="0"/>
        <v>-0.063</v>
      </c>
    </row>
    <row r="10" s="93" customFormat="1" ht="18.6" customHeight="1" spans="1:4">
      <c r="A10" s="100" t="s">
        <v>2499</v>
      </c>
      <c r="B10" s="101">
        <f>SUM(B11:B13)</f>
        <v>133844</v>
      </c>
      <c r="C10" s="101">
        <f>SUM(C11:C13)</f>
        <v>145708</v>
      </c>
      <c r="D10" s="102">
        <f t="shared" si="0"/>
        <v>0.089</v>
      </c>
    </row>
    <row r="11" ht="18.6" customHeight="1" spans="1:4">
      <c r="A11" s="103" t="s">
        <v>2496</v>
      </c>
      <c r="B11" s="104">
        <v>133844</v>
      </c>
      <c r="C11" s="104">
        <v>145708</v>
      </c>
      <c r="D11" s="105">
        <f t="shared" si="0"/>
        <v>0.089</v>
      </c>
    </row>
    <row r="12" s="93" customFormat="1" ht="18.6" customHeight="1" spans="1:4">
      <c r="A12" s="103" t="s">
        <v>2497</v>
      </c>
      <c r="B12" s="104"/>
      <c r="C12" s="104"/>
      <c r="D12" s="105" t="str">
        <f t="shared" si="0"/>
        <v/>
      </c>
    </row>
    <row r="13" s="93" customFormat="1" ht="18.6" customHeight="1" spans="1:4">
      <c r="A13" s="103" t="s">
        <v>2498</v>
      </c>
      <c r="B13" s="104"/>
      <c r="C13" s="104"/>
      <c r="D13" s="105" t="str">
        <f t="shared" si="0"/>
        <v/>
      </c>
    </row>
    <row r="14" s="93" customFormat="1" ht="18.6" customHeight="1" spans="1:4">
      <c r="A14" s="100" t="s">
        <v>2500</v>
      </c>
      <c r="B14" s="101">
        <f>SUM(B15:B17)</f>
        <v>7185</v>
      </c>
      <c r="C14" s="101">
        <f>SUM(C15:C17)</f>
        <v>6548</v>
      </c>
      <c r="D14" s="102">
        <f t="shared" si="0"/>
        <v>-0.089</v>
      </c>
    </row>
    <row r="15" ht="18.6" customHeight="1" spans="1:4">
      <c r="A15" s="103" t="s">
        <v>2496</v>
      </c>
      <c r="B15" s="104">
        <v>7185</v>
      </c>
      <c r="C15" s="104">
        <v>6548</v>
      </c>
      <c r="D15" s="105">
        <f t="shared" si="0"/>
        <v>-0.089</v>
      </c>
    </row>
    <row r="16" ht="18.6" customHeight="1" spans="1:4">
      <c r="A16" s="103" t="s">
        <v>2497</v>
      </c>
      <c r="B16" s="104"/>
      <c r="C16" s="104"/>
      <c r="D16" s="105" t="str">
        <f t="shared" si="0"/>
        <v/>
      </c>
    </row>
    <row r="17" ht="18.6" customHeight="1" spans="1:4">
      <c r="A17" s="103" t="s">
        <v>2498</v>
      </c>
      <c r="B17" s="104"/>
      <c r="C17" s="104"/>
      <c r="D17" s="105" t="str">
        <f t="shared" si="0"/>
        <v/>
      </c>
    </row>
    <row r="18" s="93" customFormat="1" ht="18.6" customHeight="1" spans="1:4">
      <c r="A18" s="100" t="s">
        <v>2501</v>
      </c>
      <c r="B18" s="101">
        <f>SUM(B19:B21)</f>
        <v>116293</v>
      </c>
      <c r="C18" s="101">
        <f>SUM(C19:C21)</f>
        <v>124820</v>
      </c>
      <c r="D18" s="102">
        <f t="shared" si="0"/>
        <v>0.073</v>
      </c>
    </row>
    <row r="19" ht="18.6" customHeight="1" spans="1:4">
      <c r="A19" s="103" t="s">
        <v>2496</v>
      </c>
      <c r="B19" s="104">
        <v>116034</v>
      </c>
      <c r="C19" s="104">
        <v>124790</v>
      </c>
      <c r="D19" s="105">
        <f t="shared" si="0"/>
        <v>0.075</v>
      </c>
    </row>
    <row r="20" ht="18.6" customHeight="1" spans="1:4">
      <c r="A20" s="103" t="s">
        <v>2497</v>
      </c>
      <c r="B20" s="104">
        <v>219</v>
      </c>
      <c r="C20" s="104"/>
      <c r="D20" s="105" t="str">
        <f t="shared" si="0"/>
        <v/>
      </c>
    </row>
    <row r="21" s="93" customFormat="1" ht="18.6" customHeight="1" spans="1:4">
      <c r="A21" s="103" t="s">
        <v>2498</v>
      </c>
      <c r="B21" s="104">
        <v>40</v>
      </c>
      <c r="C21" s="104">
        <v>30</v>
      </c>
      <c r="D21" s="105">
        <f t="shared" si="0"/>
        <v>-0.25</v>
      </c>
    </row>
    <row r="22" s="93" customFormat="1" ht="18.6" customHeight="1" spans="1:4">
      <c r="A22" s="100" t="s">
        <v>2502</v>
      </c>
      <c r="B22" s="101">
        <f>SUM(B23:B25)</f>
        <v>8142</v>
      </c>
      <c r="C22" s="101">
        <f>SUM(C23:C25)</f>
        <v>9200</v>
      </c>
      <c r="D22" s="102">
        <f t="shared" si="0"/>
        <v>0.13</v>
      </c>
    </row>
    <row r="23" ht="18.6" customHeight="1" spans="1:4">
      <c r="A23" s="103" t="s">
        <v>2496</v>
      </c>
      <c r="B23" s="104">
        <v>8142</v>
      </c>
      <c r="C23" s="104">
        <v>9200</v>
      </c>
      <c r="D23" s="105">
        <f t="shared" si="0"/>
        <v>0.13</v>
      </c>
    </row>
    <row r="24" ht="18.6" customHeight="1" spans="1:4">
      <c r="A24" s="103" t="s">
        <v>2497</v>
      </c>
      <c r="B24" s="104"/>
      <c r="C24" s="104"/>
      <c r="D24" s="105" t="str">
        <f t="shared" si="0"/>
        <v/>
      </c>
    </row>
    <row r="25" ht="18.6" customHeight="1" spans="1:4">
      <c r="A25" s="103" t="s">
        <v>2498</v>
      </c>
      <c r="B25" s="104"/>
      <c r="C25" s="104"/>
      <c r="D25" s="105" t="str">
        <f t="shared" si="0"/>
        <v/>
      </c>
    </row>
    <row r="26" s="93" customFormat="1" ht="18.6" customHeight="1" spans="1:4">
      <c r="A26" s="100" t="s">
        <v>2503</v>
      </c>
      <c r="B26" s="101">
        <f>SUM(B27:B29)</f>
        <v>6890</v>
      </c>
      <c r="C26" s="101">
        <f>SUM(C27:C29)</f>
        <v>7032</v>
      </c>
      <c r="D26" s="102">
        <f t="shared" si="0"/>
        <v>0.021</v>
      </c>
    </row>
    <row r="27" ht="18.6" customHeight="1" spans="1:4">
      <c r="A27" s="103" t="s">
        <v>2496</v>
      </c>
      <c r="B27" s="104">
        <v>6888</v>
      </c>
      <c r="C27" s="104">
        <v>7032</v>
      </c>
      <c r="D27" s="105">
        <f t="shared" si="0"/>
        <v>0.021</v>
      </c>
    </row>
    <row r="28" ht="18.6" customHeight="1" spans="1:4">
      <c r="A28" s="103" t="s">
        <v>2497</v>
      </c>
      <c r="B28" s="104">
        <v>2</v>
      </c>
      <c r="C28" s="104"/>
      <c r="D28" s="105" t="str">
        <f t="shared" si="0"/>
        <v/>
      </c>
    </row>
    <row r="29" ht="18.6" customHeight="1" spans="1:4">
      <c r="A29" s="103" t="s">
        <v>2498</v>
      </c>
      <c r="B29" s="104"/>
      <c r="C29" s="104"/>
      <c r="D29" s="105" t="str">
        <f t="shared" si="0"/>
        <v/>
      </c>
    </row>
    <row r="30" s="93" customFormat="1" ht="18.6" customHeight="1" spans="1:4">
      <c r="A30" s="100" t="s">
        <v>2504</v>
      </c>
      <c r="B30" s="101">
        <f>SUM(B31:B33)</f>
        <v>47358</v>
      </c>
      <c r="C30" s="101">
        <f>SUM(C31:C33)</f>
        <v>48960</v>
      </c>
      <c r="D30" s="102">
        <f t="shared" si="0"/>
        <v>0.034</v>
      </c>
    </row>
    <row r="31" ht="18.6" customHeight="1" spans="1:4">
      <c r="A31" s="103" t="s">
        <v>2496</v>
      </c>
      <c r="B31" s="104">
        <v>47296</v>
      </c>
      <c r="C31" s="104">
        <v>48909</v>
      </c>
      <c r="D31" s="105">
        <f t="shared" si="0"/>
        <v>0.034</v>
      </c>
    </row>
    <row r="32" ht="18.6" customHeight="1" spans="1:4">
      <c r="A32" s="103" t="s">
        <v>2497</v>
      </c>
      <c r="B32" s="104"/>
      <c r="C32" s="104"/>
      <c r="D32" s="105" t="str">
        <f t="shared" si="0"/>
        <v/>
      </c>
    </row>
    <row r="33" ht="18.6" customHeight="1" spans="1:4">
      <c r="A33" s="103" t="s">
        <v>2498</v>
      </c>
      <c r="B33" s="104">
        <v>62</v>
      </c>
      <c r="C33" s="104">
        <v>51</v>
      </c>
      <c r="D33" s="105">
        <f t="shared" si="0"/>
        <v>-0.177</v>
      </c>
    </row>
    <row r="34" s="93" customFormat="1" ht="18.6" customHeight="1" spans="1:4">
      <c r="A34" s="100" t="s">
        <v>2505</v>
      </c>
      <c r="B34" s="101">
        <f>SUM(B35:B38)</f>
        <v>143705</v>
      </c>
      <c r="C34" s="101">
        <f>SUM(C35:C38)</f>
        <v>172526</v>
      </c>
      <c r="D34" s="102">
        <f t="shared" si="0"/>
        <v>0.201</v>
      </c>
    </row>
    <row r="35" ht="18.6" customHeight="1" spans="1:4">
      <c r="A35" s="103" t="s">
        <v>2496</v>
      </c>
      <c r="B35" s="104">
        <v>136810</v>
      </c>
      <c r="C35" s="104">
        <v>163380</v>
      </c>
      <c r="D35" s="105">
        <f t="shared" si="0"/>
        <v>0.194</v>
      </c>
    </row>
    <row r="36" ht="18.6" customHeight="1" spans="1:4">
      <c r="A36" s="103" t="s">
        <v>2497</v>
      </c>
      <c r="B36" s="104"/>
      <c r="C36" s="104"/>
      <c r="D36" s="105"/>
    </row>
    <row r="37" ht="18.6" customHeight="1" spans="1:4">
      <c r="A37" s="103" t="s">
        <v>2498</v>
      </c>
      <c r="B37" s="104"/>
      <c r="C37" s="104"/>
      <c r="D37" s="105" t="str">
        <f t="shared" si="0"/>
        <v/>
      </c>
    </row>
    <row r="38" ht="18.6" customHeight="1" spans="1:4">
      <c r="A38" s="103" t="s">
        <v>2506</v>
      </c>
      <c r="B38" s="104">
        <v>6895</v>
      </c>
      <c r="C38" s="104">
        <v>9146</v>
      </c>
      <c r="D38" s="105">
        <f t="shared" si="0"/>
        <v>0.326</v>
      </c>
    </row>
    <row r="39" s="93" customFormat="1" ht="18.6" customHeight="1" spans="1:4">
      <c r="A39" s="106" t="s">
        <v>2507</v>
      </c>
      <c r="B39" s="101">
        <f t="shared" ref="B39:C42" si="1">SUM(B6,B10,B14,B18,B22,B26,B30,B34)</f>
        <v>609376</v>
      </c>
      <c r="C39" s="101">
        <f t="shared" si="1"/>
        <v>674374</v>
      </c>
      <c r="D39" s="102">
        <f t="shared" si="0"/>
        <v>0.107</v>
      </c>
    </row>
    <row r="40" ht="18.6" customHeight="1" spans="1:4">
      <c r="A40" s="103" t="s">
        <v>2496</v>
      </c>
      <c r="B40" s="104">
        <f t="shared" si="1"/>
        <v>601983</v>
      </c>
      <c r="C40" s="104">
        <f t="shared" si="1"/>
        <v>664983</v>
      </c>
      <c r="D40" s="105">
        <f t="shared" si="0"/>
        <v>0.105</v>
      </c>
    </row>
    <row r="41" ht="18.6" customHeight="1" spans="1:4">
      <c r="A41" s="103" t="s">
        <v>2497</v>
      </c>
      <c r="B41" s="104">
        <f t="shared" si="1"/>
        <v>221</v>
      </c>
      <c r="C41" s="104">
        <f t="shared" si="1"/>
        <v>0</v>
      </c>
      <c r="D41" s="105"/>
    </row>
    <row r="42" ht="18.6" customHeight="1" spans="1:4">
      <c r="A42" s="103" t="s">
        <v>2498</v>
      </c>
      <c r="B42" s="104">
        <f t="shared" si="1"/>
        <v>277</v>
      </c>
      <c r="C42" s="104">
        <f t="shared" si="1"/>
        <v>245</v>
      </c>
      <c r="D42" s="105">
        <f t="shared" si="0"/>
        <v>-0.116</v>
      </c>
    </row>
    <row r="43" ht="18.6" customHeight="1" spans="1:4">
      <c r="A43" s="103" t="s">
        <v>2506</v>
      </c>
      <c r="B43" s="104">
        <f>SUM(B38)</f>
        <v>6895</v>
      </c>
      <c r="C43" s="104">
        <f>SUM(C38)</f>
        <v>9146</v>
      </c>
      <c r="D43" s="105">
        <f t="shared" si="0"/>
        <v>0.326</v>
      </c>
    </row>
    <row r="44" ht="35.25" customHeight="1" spans="1:4">
      <c r="A44" s="111" t="s">
        <v>3294</v>
      </c>
      <c r="B44" s="111"/>
      <c r="C44" s="111"/>
      <c r="D44" s="111"/>
    </row>
  </sheetData>
  <mergeCells count="5">
    <mergeCell ref="A1:D1"/>
    <mergeCell ref="C4:D4"/>
    <mergeCell ref="A44:D44"/>
    <mergeCell ref="A4:A5"/>
    <mergeCell ref="B4:B5"/>
  </mergeCells>
  <conditionalFormatting sqref="D6:D43">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145" orientation="portrait" useFirstPageNumber="1"/>
  <headerFooter>
    <oddFooter>&amp;C— &amp;P —</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42"/>
  <sheetViews>
    <sheetView showZeros="0" topLeftCell="A16"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3295</v>
      </c>
      <c r="B1" s="95"/>
      <c r="C1" s="95"/>
      <c r="D1" s="95"/>
    </row>
    <row r="2" ht="6.75" customHeight="1" spans="1:4">
      <c r="A2" s="96"/>
      <c r="B2" s="96"/>
      <c r="C2" s="96"/>
      <c r="D2" s="96"/>
    </row>
    <row r="3" ht="18" customHeight="1" spans="1:4">
      <c r="A3" s="97" t="s">
        <v>3296</v>
      </c>
      <c r="B3" s="97"/>
      <c r="C3" s="98"/>
      <c r="D3" s="99" t="s">
        <v>69</v>
      </c>
    </row>
    <row r="4" s="92" customFormat="1" ht="19.5" customHeight="1" spans="1:4">
      <c r="A4" s="56" t="s">
        <v>2494</v>
      </c>
      <c r="B4" s="56" t="s">
        <v>3293</v>
      </c>
      <c r="C4" s="56" t="s">
        <v>3281</v>
      </c>
      <c r="D4" s="56"/>
    </row>
    <row r="5" ht="19.5" customHeight="1" spans="1:4">
      <c r="A5" s="56"/>
      <c r="B5" s="56"/>
      <c r="C5" s="56" t="s">
        <v>2536</v>
      </c>
      <c r="D5" s="59" t="s">
        <v>75</v>
      </c>
    </row>
    <row r="6" ht="18.6" customHeight="1" spans="1:4">
      <c r="A6" s="100" t="s">
        <v>2511</v>
      </c>
      <c r="B6" s="101"/>
      <c r="C6" s="101"/>
      <c r="D6" s="102" t="str">
        <f t="shared" ref="D6:D32" si="0">IF(OR(VALUE(C6)=0,ISERROR(C6/B6-1)),"",ROUND(C6/B6-1,3))</f>
        <v/>
      </c>
    </row>
    <row r="7" ht="18.6" customHeight="1" spans="1:4">
      <c r="A7" s="103" t="s">
        <v>2512</v>
      </c>
      <c r="B7" s="104">
        <v>34538</v>
      </c>
      <c r="C7" s="104">
        <v>7971</v>
      </c>
      <c r="D7" s="105">
        <f t="shared" si="0"/>
        <v>-0.769</v>
      </c>
    </row>
    <row r="8" ht="18.6" customHeight="1" spans="1:4">
      <c r="A8" s="103" t="s">
        <v>2513</v>
      </c>
      <c r="B8" s="104">
        <v>194033</v>
      </c>
      <c r="C8" s="104">
        <v>202004</v>
      </c>
      <c r="D8" s="105">
        <f t="shared" si="0"/>
        <v>0.041</v>
      </c>
    </row>
    <row r="9" ht="18.6" customHeight="1" spans="1:4">
      <c r="A9" s="100" t="s">
        <v>2514</v>
      </c>
      <c r="B9" s="101"/>
      <c r="C9" s="101"/>
      <c r="D9" s="102" t="str">
        <f t="shared" si="0"/>
        <v/>
      </c>
    </row>
    <row r="10" ht="18.6" customHeight="1" spans="1:4">
      <c r="A10" s="103" t="s">
        <v>2512</v>
      </c>
      <c r="B10" s="104">
        <v>24632</v>
      </c>
      <c r="C10" s="104">
        <v>16579</v>
      </c>
      <c r="D10" s="105">
        <f t="shared" si="0"/>
        <v>-0.327</v>
      </c>
    </row>
    <row r="11" ht="18.6" customHeight="1" spans="1:4">
      <c r="A11" s="103" t="s">
        <v>2513</v>
      </c>
      <c r="B11" s="104">
        <v>99939</v>
      </c>
      <c r="C11" s="104">
        <v>116518</v>
      </c>
      <c r="D11" s="105">
        <f t="shared" si="0"/>
        <v>0.166</v>
      </c>
    </row>
    <row r="12" s="93" customFormat="1" ht="18.6" customHeight="1" spans="1:4">
      <c r="A12" s="100" t="s">
        <v>2515</v>
      </c>
      <c r="B12" s="101"/>
      <c r="C12" s="101"/>
      <c r="D12" s="102" t="str">
        <f t="shared" si="0"/>
        <v/>
      </c>
    </row>
    <row r="13" s="93" customFormat="1" ht="18.6" customHeight="1" spans="1:4">
      <c r="A13" s="103" t="s">
        <v>2512</v>
      </c>
      <c r="B13" s="104">
        <v>-148</v>
      </c>
      <c r="C13" s="104">
        <v>-1069</v>
      </c>
      <c r="D13" s="105">
        <f t="shared" si="0"/>
        <v>6.223</v>
      </c>
    </row>
    <row r="14" s="93" customFormat="1" ht="18.6" customHeight="1" spans="1:4">
      <c r="A14" s="103" t="s">
        <v>2513</v>
      </c>
      <c r="B14" s="104">
        <v>26916</v>
      </c>
      <c r="C14" s="104">
        <v>25847</v>
      </c>
      <c r="D14" s="105">
        <f t="shared" si="0"/>
        <v>-0.04</v>
      </c>
    </row>
    <row r="15" ht="18.6" customHeight="1" spans="1:4">
      <c r="A15" s="100" t="s">
        <v>2516</v>
      </c>
      <c r="B15" s="101"/>
      <c r="C15" s="101"/>
      <c r="D15" s="102" t="str">
        <f t="shared" si="0"/>
        <v/>
      </c>
    </row>
    <row r="16" ht="18.6" customHeight="1" spans="1:4">
      <c r="A16" s="103" t="s">
        <v>2512</v>
      </c>
      <c r="B16" s="104">
        <v>34292</v>
      </c>
      <c r="C16" s="104">
        <v>33751</v>
      </c>
      <c r="D16" s="105">
        <f t="shared" si="0"/>
        <v>-0.016</v>
      </c>
    </row>
    <row r="17" ht="18.6" customHeight="1" spans="1:4">
      <c r="A17" s="103" t="s">
        <v>2513</v>
      </c>
      <c r="B17" s="104">
        <v>140853</v>
      </c>
      <c r="C17" s="104">
        <v>174604</v>
      </c>
      <c r="D17" s="105">
        <f t="shared" si="0"/>
        <v>0.24</v>
      </c>
    </row>
    <row r="18" ht="18.6" customHeight="1" spans="1:4">
      <c r="A18" s="100" t="s">
        <v>2517</v>
      </c>
      <c r="B18" s="101"/>
      <c r="C18" s="101"/>
      <c r="D18" s="102" t="str">
        <f t="shared" si="0"/>
        <v/>
      </c>
    </row>
    <row r="19" ht="18.6" customHeight="1" spans="1:4">
      <c r="A19" s="103" t="s">
        <v>2512</v>
      </c>
      <c r="B19" s="104">
        <v>1468</v>
      </c>
      <c r="C19" s="104">
        <v>1297</v>
      </c>
      <c r="D19" s="105">
        <f t="shared" si="0"/>
        <v>-0.116</v>
      </c>
    </row>
    <row r="20" ht="18.6" customHeight="1" spans="1:4">
      <c r="A20" s="103" t="s">
        <v>2513</v>
      </c>
      <c r="B20" s="104">
        <v>8103</v>
      </c>
      <c r="C20" s="104">
        <v>9400</v>
      </c>
      <c r="D20" s="105">
        <f t="shared" si="0"/>
        <v>0.16</v>
      </c>
    </row>
    <row r="21" s="93" customFormat="1" ht="18.6" customHeight="1" spans="1:4">
      <c r="A21" s="100" t="s">
        <v>2518</v>
      </c>
      <c r="B21" s="101"/>
      <c r="C21" s="101"/>
      <c r="D21" s="102" t="str">
        <f t="shared" si="0"/>
        <v/>
      </c>
    </row>
    <row r="22" s="93" customFormat="1" ht="18.6" customHeight="1" spans="1:4">
      <c r="A22" s="103" t="s">
        <v>2512</v>
      </c>
      <c r="B22" s="104">
        <v>-56</v>
      </c>
      <c r="C22" s="104">
        <v>367</v>
      </c>
      <c r="D22" s="105">
        <f t="shared" si="0"/>
        <v>-7.554</v>
      </c>
    </row>
    <row r="23" ht="18.6" customHeight="1" spans="1:4">
      <c r="A23" s="103" t="s">
        <v>2513</v>
      </c>
      <c r="B23" s="104">
        <v>730</v>
      </c>
      <c r="C23" s="104">
        <v>1097</v>
      </c>
      <c r="D23" s="105">
        <f t="shared" si="0"/>
        <v>0.503</v>
      </c>
    </row>
    <row r="24" ht="18.6" customHeight="1" spans="1:4">
      <c r="A24" s="100" t="s">
        <v>2519</v>
      </c>
      <c r="B24" s="101"/>
      <c r="C24" s="101"/>
      <c r="D24" s="102" t="str">
        <f t="shared" si="0"/>
        <v/>
      </c>
    </row>
    <row r="25" ht="18.6" customHeight="1" spans="1:4">
      <c r="A25" s="103" t="s">
        <v>2512</v>
      </c>
      <c r="B25" s="104">
        <v>15961</v>
      </c>
      <c r="C25" s="104">
        <v>20013</v>
      </c>
      <c r="D25" s="105">
        <f t="shared" si="0"/>
        <v>0.254</v>
      </c>
    </row>
    <row r="26" ht="18.6" customHeight="1" spans="1:4">
      <c r="A26" s="103" t="s">
        <v>2513</v>
      </c>
      <c r="B26" s="104">
        <v>163824</v>
      </c>
      <c r="C26" s="104">
        <v>183837</v>
      </c>
      <c r="D26" s="105">
        <f t="shared" si="0"/>
        <v>0.122</v>
      </c>
    </row>
    <row r="27" ht="18.6" customHeight="1" spans="1:4">
      <c r="A27" s="100" t="s">
        <v>2520</v>
      </c>
      <c r="B27" s="101"/>
      <c r="C27" s="101"/>
      <c r="D27" s="102" t="str">
        <f t="shared" si="0"/>
        <v/>
      </c>
    </row>
    <row r="28" ht="18.6" customHeight="1" spans="1:4">
      <c r="A28" s="103" t="s">
        <v>2512</v>
      </c>
      <c r="B28" s="104">
        <v>16458</v>
      </c>
      <c r="C28" s="104">
        <v>4525</v>
      </c>
      <c r="D28" s="105">
        <f t="shared" si="0"/>
        <v>-0.725</v>
      </c>
    </row>
    <row r="29" ht="18.6" customHeight="1" spans="1:4">
      <c r="A29" s="103" t="s">
        <v>2513</v>
      </c>
      <c r="B29" s="104">
        <v>124591</v>
      </c>
      <c r="C29" s="104">
        <v>129116</v>
      </c>
      <c r="D29" s="105">
        <f t="shared" si="0"/>
        <v>0.036</v>
      </c>
    </row>
    <row r="30" ht="18.6" customHeight="1" spans="1:4">
      <c r="A30" s="106" t="s">
        <v>2521</v>
      </c>
      <c r="B30" s="101"/>
      <c r="C30" s="101"/>
      <c r="D30" s="102" t="str">
        <f t="shared" si="0"/>
        <v/>
      </c>
    </row>
    <row r="31" ht="18.6" customHeight="1" spans="1:4">
      <c r="A31" s="103" t="s">
        <v>2512</v>
      </c>
      <c r="B31" s="104">
        <f>SUM(B7,B10,B13,B16,B19,B22,B25,B28)</f>
        <v>127145</v>
      </c>
      <c r="C31" s="104">
        <f>SUM(C7,C10,C13,C16,C19,C22,C25,C28)</f>
        <v>83434</v>
      </c>
      <c r="D31" s="105">
        <f t="shared" si="0"/>
        <v>-0.344</v>
      </c>
    </row>
    <row r="32" ht="18.6" customHeight="1" spans="1:4">
      <c r="A32" s="103" t="s">
        <v>2513</v>
      </c>
      <c r="B32" s="104">
        <f>SUM(B8,B11,B14,B17,B20,B23,B26,B29)</f>
        <v>758989</v>
      </c>
      <c r="C32" s="104">
        <f>SUM(C8,C11,C14,C17,C20,C23,C26,C29)</f>
        <v>842423</v>
      </c>
      <c r="D32" s="105">
        <f t="shared" si="0"/>
        <v>0.11</v>
      </c>
    </row>
    <row r="33" ht="18.6" customHeight="1" spans="1:4">
      <c r="A33" s="107" t="s">
        <v>2522</v>
      </c>
      <c r="B33" s="107"/>
      <c r="C33" s="107"/>
      <c r="D33" s="107"/>
    </row>
    <row r="34" ht="18.6" customHeight="1" spans="1:4">
      <c r="A34" s="107" t="s">
        <v>2523</v>
      </c>
      <c r="B34" s="107"/>
      <c r="C34" s="107"/>
      <c r="D34" s="107"/>
    </row>
    <row r="35" ht="17.1" customHeight="1" spans="1:4">
      <c r="A35" s="108"/>
      <c r="B35" s="109"/>
      <c r="C35" s="109"/>
      <c r="D35" s="109"/>
    </row>
    <row r="36" spans="1:1">
      <c r="A36" s="110"/>
    </row>
    <row r="37" spans="1:1">
      <c r="A37" s="110"/>
    </row>
    <row r="38" spans="1:1">
      <c r="A38" s="110"/>
    </row>
    <row r="39" spans="1:1">
      <c r="A39" s="110"/>
    </row>
    <row r="40" spans="1:1">
      <c r="A40" s="110"/>
    </row>
    <row r="41" spans="1:1">
      <c r="A41" s="110"/>
    </row>
    <row r="42" spans="1:1">
      <c r="A42" s="110"/>
    </row>
  </sheetData>
  <mergeCells count="5">
    <mergeCell ref="A1:D1"/>
    <mergeCell ref="C4:D4"/>
    <mergeCell ref="A35:D35"/>
    <mergeCell ref="A4:A5"/>
    <mergeCell ref="B4:B5"/>
  </mergeCells>
  <conditionalFormatting sqref="D6:D32">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47916666666667" bottom="0.747916666666667" header="0.590277777777778" footer="0.393055555555556"/>
  <pageSetup paperSize="9" firstPageNumber="147" orientation="portrait" useFirstPageNumber="1"/>
  <headerFooter>
    <oddFooter>&amp;C— &amp;P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69"/>
  <sheetViews>
    <sheetView showZeros="0" topLeftCell="A58"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3297</v>
      </c>
      <c r="B1" s="95"/>
      <c r="C1" s="95"/>
      <c r="D1" s="95"/>
    </row>
    <row r="2" ht="9" customHeight="1" spans="1:4">
      <c r="A2" s="96"/>
      <c r="B2" s="96"/>
      <c r="C2" s="96"/>
      <c r="D2" s="96"/>
    </row>
    <row r="3" ht="18" customHeight="1" spans="1:4">
      <c r="A3" s="97" t="s">
        <v>3298</v>
      </c>
      <c r="B3" s="97"/>
      <c r="C3" s="98"/>
      <c r="D3" s="99" t="s">
        <v>69</v>
      </c>
    </row>
    <row r="4" s="92" customFormat="1" ht="24" customHeight="1" spans="1:4">
      <c r="A4" s="56" t="s">
        <v>3299</v>
      </c>
      <c r="B4" s="56" t="s">
        <v>3293</v>
      </c>
      <c r="C4" s="56" t="s">
        <v>3281</v>
      </c>
      <c r="D4" s="56"/>
    </row>
    <row r="5" ht="24" customHeight="1" spans="1:4">
      <c r="A5" s="56"/>
      <c r="B5" s="56"/>
      <c r="C5" s="56" t="s">
        <v>2536</v>
      </c>
      <c r="D5" s="59" t="s">
        <v>75</v>
      </c>
    </row>
    <row r="6" s="93" customFormat="1" ht="18.6" customHeight="1" spans="1:4">
      <c r="A6" s="100" t="s">
        <v>2476</v>
      </c>
      <c r="B6" s="101">
        <f>SUM(B7:B12)</f>
        <v>57712</v>
      </c>
      <c r="C6" s="101">
        <f>SUM(C7:C12)</f>
        <v>54773</v>
      </c>
      <c r="D6" s="102">
        <f t="shared" ref="D6:D68" si="0">IF(OR(VALUE(C6)=0,ISERROR(C6/B6-1)),"",ROUND(C6/B6-1,3))</f>
        <v>-0.051</v>
      </c>
    </row>
    <row r="7" ht="18.6" customHeight="1" spans="1:4">
      <c r="A7" s="103" t="s">
        <v>2477</v>
      </c>
      <c r="B7" s="104">
        <v>46841</v>
      </c>
      <c r="C7" s="104">
        <v>44187</v>
      </c>
      <c r="D7" s="105">
        <f t="shared" si="0"/>
        <v>-0.057</v>
      </c>
    </row>
    <row r="8" ht="18.6" customHeight="1" spans="1:4">
      <c r="A8" s="103" t="s">
        <v>2478</v>
      </c>
      <c r="B8" s="104">
        <v>3525</v>
      </c>
      <c r="C8" s="104">
        <v>3259</v>
      </c>
      <c r="D8" s="105">
        <f t="shared" si="0"/>
        <v>-0.075</v>
      </c>
    </row>
    <row r="9" ht="18.6" customHeight="1" spans="1:4">
      <c r="A9" s="103" t="s">
        <v>2479</v>
      </c>
      <c r="B9" s="104">
        <v>7279</v>
      </c>
      <c r="C9" s="104">
        <v>7279</v>
      </c>
      <c r="D9" s="105">
        <f t="shared" si="0"/>
        <v>0</v>
      </c>
    </row>
    <row r="10" ht="18.6" customHeight="1" spans="1:4">
      <c r="A10" s="103" t="s">
        <v>2480</v>
      </c>
      <c r="B10" s="104"/>
      <c r="C10" s="104"/>
      <c r="D10" s="105" t="str">
        <f t="shared" si="0"/>
        <v/>
      </c>
    </row>
    <row r="11" ht="18.6" customHeight="1" spans="1:4">
      <c r="A11" s="103" t="s">
        <v>2481</v>
      </c>
      <c r="B11" s="104"/>
      <c r="C11" s="104"/>
      <c r="D11" s="105" t="str">
        <f t="shared" si="0"/>
        <v/>
      </c>
    </row>
    <row r="12" s="93" customFormat="1" ht="18.6" customHeight="1" spans="1:4">
      <c r="A12" s="103" t="s">
        <v>2482</v>
      </c>
      <c r="B12" s="104">
        <v>67</v>
      </c>
      <c r="C12" s="104">
        <v>48</v>
      </c>
      <c r="D12" s="105">
        <f t="shared" si="0"/>
        <v>-0.284</v>
      </c>
    </row>
    <row r="13" s="93" customFormat="1" ht="18.6" customHeight="1" spans="1:4">
      <c r="A13" s="100" t="s">
        <v>2483</v>
      </c>
      <c r="B13" s="101">
        <f>SUM(B14:B19)</f>
        <v>21100</v>
      </c>
      <c r="C13" s="101">
        <f>SUM(C14:C19)</f>
        <v>24434</v>
      </c>
      <c r="D13" s="102">
        <f t="shared" si="0"/>
        <v>0.158</v>
      </c>
    </row>
    <row r="14" s="93" customFormat="1" ht="18.6" customHeight="1" spans="1:4">
      <c r="A14" s="103" t="s">
        <v>2477</v>
      </c>
      <c r="B14" s="104">
        <v>19661</v>
      </c>
      <c r="C14" s="104">
        <v>19928</v>
      </c>
      <c r="D14" s="105">
        <f t="shared" si="0"/>
        <v>0.014</v>
      </c>
    </row>
    <row r="15" ht="18.6" customHeight="1" spans="1:4">
      <c r="A15" s="103" t="s">
        <v>2478</v>
      </c>
      <c r="B15" s="104">
        <v>170</v>
      </c>
      <c r="C15" s="104">
        <v>106</v>
      </c>
      <c r="D15" s="105">
        <f t="shared" si="0"/>
        <v>-0.376</v>
      </c>
    </row>
    <row r="16" ht="18.6" customHeight="1" spans="1:4">
      <c r="A16" s="103" t="s">
        <v>2479</v>
      </c>
      <c r="B16" s="104">
        <v>1269</v>
      </c>
      <c r="C16" s="104">
        <v>4400</v>
      </c>
      <c r="D16" s="105">
        <f t="shared" si="0"/>
        <v>2.467</v>
      </c>
    </row>
    <row r="17" ht="18.6" customHeight="1" spans="1:4">
      <c r="A17" s="103" t="s">
        <v>2480</v>
      </c>
      <c r="B17" s="104"/>
      <c r="C17" s="104"/>
      <c r="D17" s="105" t="str">
        <f t="shared" si="0"/>
        <v/>
      </c>
    </row>
    <row r="18" ht="18.6" customHeight="1" spans="1:4">
      <c r="A18" s="103" t="s">
        <v>2481</v>
      </c>
      <c r="B18" s="104"/>
      <c r="C18" s="104"/>
      <c r="D18" s="105" t="str">
        <f t="shared" si="0"/>
        <v/>
      </c>
    </row>
    <row r="19" ht="18.6" customHeight="1" spans="1:4">
      <c r="A19" s="103" t="s">
        <v>2482</v>
      </c>
      <c r="B19" s="104"/>
      <c r="C19" s="104"/>
      <c r="D19" s="105" t="str">
        <f t="shared" si="0"/>
        <v/>
      </c>
    </row>
    <row r="20" s="93" customFormat="1" ht="18.6" customHeight="1" spans="1:4">
      <c r="A20" s="100" t="s">
        <v>2484</v>
      </c>
      <c r="B20" s="101">
        <f>SUM(B21:B26)</f>
        <v>4304</v>
      </c>
      <c r="C20" s="101">
        <f>SUM(C21:C26)</f>
        <v>2887</v>
      </c>
      <c r="D20" s="102">
        <f t="shared" si="0"/>
        <v>-0.329</v>
      </c>
    </row>
    <row r="21" s="93" customFormat="1" ht="18.6" customHeight="1" spans="1:4">
      <c r="A21" s="103" t="s">
        <v>2477</v>
      </c>
      <c r="B21" s="104">
        <v>2639</v>
      </c>
      <c r="C21" s="104">
        <v>2665</v>
      </c>
      <c r="D21" s="105">
        <f t="shared" si="0"/>
        <v>0.01</v>
      </c>
    </row>
    <row r="22" s="93" customFormat="1" ht="18.6" customHeight="1" spans="1:4">
      <c r="A22" s="103" t="s">
        <v>2478</v>
      </c>
      <c r="B22" s="104">
        <v>1662</v>
      </c>
      <c r="C22" s="104">
        <v>220</v>
      </c>
      <c r="D22" s="105">
        <f t="shared" si="0"/>
        <v>-0.868</v>
      </c>
    </row>
    <row r="23" ht="18.6" customHeight="1" spans="1:4">
      <c r="A23" s="103" t="s">
        <v>2479</v>
      </c>
      <c r="B23" s="104"/>
      <c r="C23" s="104"/>
      <c r="D23" s="105" t="str">
        <f t="shared" si="0"/>
        <v/>
      </c>
    </row>
    <row r="24" ht="18.6" customHeight="1" spans="1:4">
      <c r="A24" s="103" t="s">
        <v>2480</v>
      </c>
      <c r="B24" s="104"/>
      <c r="C24" s="104"/>
      <c r="D24" s="105" t="str">
        <f t="shared" si="0"/>
        <v/>
      </c>
    </row>
    <row r="25" ht="18.6" customHeight="1" spans="1:4">
      <c r="A25" s="103" t="s">
        <v>2481</v>
      </c>
      <c r="B25" s="104">
        <v>1</v>
      </c>
      <c r="C25" s="104"/>
      <c r="D25" s="105" t="str">
        <f t="shared" si="0"/>
        <v/>
      </c>
    </row>
    <row r="26" ht="18.6" customHeight="1" spans="1:4">
      <c r="A26" s="103" t="s">
        <v>2482</v>
      </c>
      <c r="B26" s="104">
        <v>2</v>
      </c>
      <c r="C26" s="104">
        <v>2</v>
      </c>
      <c r="D26" s="105">
        <f t="shared" si="0"/>
        <v>0</v>
      </c>
    </row>
    <row r="27" s="93" customFormat="1" ht="18.6" customHeight="1" spans="1:4">
      <c r="A27" s="100" t="s">
        <v>2485</v>
      </c>
      <c r="B27" s="101">
        <f>SUM(B28:B33)</f>
        <v>150585</v>
      </c>
      <c r="C27" s="101">
        <f>SUM(C28:C33)</f>
        <v>158571</v>
      </c>
      <c r="D27" s="102">
        <f t="shared" si="0"/>
        <v>0.053</v>
      </c>
    </row>
    <row r="28" ht="18.6" customHeight="1" spans="1:4">
      <c r="A28" s="103" t="s">
        <v>2477</v>
      </c>
      <c r="B28" s="104">
        <v>123721</v>
      </c>
      <c r="C28" s="104">
        <v>132176</v>
      </c>
      <c r="D28" s="105">
        <f t="shared" si="0"/>
        <v>0.068</v>
      </c>
    </row>
    <row r="29" ht="18.6" customHeight="1" spans="1:4">
      <c r="A29" s="103" t="s">
        <v>2478</v>
      </c>
      <c r="B29" s="104">
        <v>1619</v>
      </c>
      <c r="C29" s="104">
        <v>1365</v>
      </c>
      <c r="D29" s="105">
        <f t="shared" si="0"/>
        <v>-0.157</v>
      </c>
    </row>
    <row r="30" ht="18.6" customHeight="1" spans="1:4">
      <c r="A30" s="103" t="s">
        <v>2479</v>
      </c>
      <c r="B30" s="104">
        <v>15</v>
      </c>
      <c r="C30" s="104"/>
      <c r="D30" s="105" t="str">
        <f t="shared" si="0"/>
        <v/>
      </c>
    </row>
    <row r="31" ht="18.6" customHeight="1" spans="1:4">
      <c r="A31" s="103" t="s">
        <v>2480</v>
      </c>
      <c r="B31" s="104"/>
      <c r="C31" s="104"/>
      <c r="D31" s="105"/>
    </row>
    <row r="32" ht="18.6" customHeight="1" spans="1:4">
      <c r="A32" s="103" t="s">
        <v>2481</v>
      </c>
      <c r="B32" s="104">
        <v>25177</v>
      </c>
      <c r="C32" s="104">
        <v>25000</v>
      </c>
      <c r="D32" s="105">
        <f t="shared" si="0"/>
        <v>-0.007</v>
      </c>
    </row>
    <row r="33" ht="18.6" customHeight="1" spans="1:4">
      <c r="A33" s="103" t="s">
        <v>2482</v>
      </c>
      <c r="B33" s="104">
        <v>53</v>
      </c>
      <c r="C33" s="104">
        <v>30</v>
      </c>
      <c r="D33" s="105">
        <f t="shared" si="0"/>
        <v>-0.434</v>
      </c>
    </row>
    <row r="34" s="93" customFormat="1" ht="18.6" customHeight="1" spans="1:4">
      <c r="A34" s="100" t="s">
        <v>2486</v>
      </c>
      <c r="B34" s="101">
        <f>SUM(B35:B40)</f>
        <v>2302</v>
      </c>
      <c r="C34" s="101">
        <f>SUM(C35:C40)</f>
        <v>2575</v>
      </c>
      <c r="D34" s="102">
        <f t="shared" si="0"/>
        <v>0.119</v>
      </c>
    </row>
    <row r="35" ht="18.6" customHeight="1" spans="1:4">
      <c r="A35" s="103" t="s">
        <v>2477</v>
      </c>
      <c r="B35" s="104">
        <v>2197</v>
      </c>
      <c r="C35" s="104">
        <v>2476</v>
      </c>
      <c r="D35" s="105">
        <f t="shared" si="0"/>
        <v>0.127</v>
      </c>
    </row>
    <row r="36" ht="18.6" customHeight="1" spans="1:4">
      <c r="A36" s="103" t="s">
        <v>2478</v>
      </c>
      <c r="B36" s="104">
        <v>105</v>
      </c>
      <c r="C36" s="104">
        <v>99</v>
      </c>
      <c r="D36" s="105">
        <f t="shared" si="0"/>
        <v>-0.057</v>
      </c>
    </row>
    <row r="37" ht="18.6" customHeight="1" spans="1:4">
      <c r="A37" s="103" t="s">
        <v>2479</v>
      </c>
      <c r="B37" s="104"/>
      <c r="C37" s="104"/>
      <c r="D37" s="105" t="str">
        <f t="shared" si="0"/>
        <v/>
      </c>
    </row>
    <row r="38" ht="18.6" customHeight="1" spans="1:4">
      <c r="A38" s="103" t="s">
        <v>2480</v>
      </c>
      <c r="B38" s="104"/>
      <c r="C38" s="104"/>
      <c r="D38" s="105"/>
    </row>
    <row r="39" ht="18.6" customHeight="1" spans="1:4">
      <c r="A39" s="103" t="s">
        <v>2481</v>
      </c>
      <c r="B39" s="104"/>
      <c r="C39" s="104"/>
      <c r="D39" s="105" t="str">
        <f t="shared" si="0"/>
        <v/>
      </c>
    </row>
    <row r="40" ht="18.6" customHeight="1" spans="1:4">
      <c r="A40" s="103" t="s">
        <v>2482</v>
      </c>
      <c r="B40" s="104"/>
      <c r="C40" s="104"/>
      <c r="D40" s="105" t="str">
        <f t="shared" si="0"/>
        <v/>
      </c>
    </row>
    <row r="41" s="93" customFormat="1" ht="18.6" customHeight="1" spans="1:4">
      <c r="A41" s="100" t="s">
        <v>2487</v>
      </c>
      <c r="B41" s="101">
        <f>SUM(B42:B47)</f>
        <v>2360</v>
      </c>
      <c r="C41" s="101">
        <f>SUM(C42:C47)</f>
        <v>2691</v>
      </c>
      <c r="D41" s="102">
        <f t="shared" si="0"/>
        <v>0.14</v>
      </c>
    </row>
    <row r="42" ht="18.6" customHeight="1" spans="1:4">
      <c r="A42" s="103" t="s">
        <v>2477</v>
      </c>
      <c r="B42" s="104">
        <v>2355</v>
      </c>
      <c r="C42" s="104">
        <v>2688</v>
      </c>
      <c r="D42" s="105">
        <f t="shared" si="0"/>
        <v>0.141</v>
      </c>
    </row>
    <row r="43" ht="18.6" customHeight="1" spans="1:4">
      <c r="A43" s="103" t="s">
        <v>2478</v>
      </c>
      <c r="B43" s="104">
        <v>5</v>
      </c>
      <c r="C43" s="104">
        <v>3</v>
      </c>
      <c r="D43" s="105">
        <f t="shared" si="0"/>
        <v>-0.4</v>
      </c>
    </row>
    <row r="44" ht="18.6" customHeight="1" spans="1:4">
      <c r="A44" s="103" t="s">
        <v>2479</v>
      </c>
      <c r="B44" s="104"/>
      <c r="C44" s="104"/>
      <c r="D44" s="105" t="str">
        <f t="shared" si="0"/>
        <v/>
      </c>
    </row>
    <row r="45" ht="18.6" customHeight="1" spans="1:4">
      <c r="A45" s="103" t="s">
        <v>2480</v>
      </c>
      <c r="B45" s="104"/>
      <c r="C45" s="104"/>
      <c r="D45" s="105" t="str">
        <f t="shared" si="0"/>
        <v/>
      </c>
    </row>
    <row r="46" ht="18.6" customHeight="1" spans="1:4">
      <c r="A46" s="103" t="s">
        <v>2481</v>
      </c>
      <c r="B46" s="104"/>
      <c r="C46" s="104"/>
      <c r="D46" s="105" t="str">
        <f t="shared" si="0"/>
        <v/>
      </c>
    </row>
    <row r="47" ht="18.6" customHeight="1" spans="1:4">
      <c r="A47" s="103" t="s">
        <v>2482</v>
      </c>
      <c r="B47" s="104"/>
      <c r="C47" s="104"/>
      <c r="D47" s="105" t="str">
        <f t="shared" si="0"/>
        <v/>
      </c>
    </row>
    <row r="48" s="93" customFormat="1" ht="18.6" customHeight="1" spans="1:4">
      <c r="A48" s="100" t="s">
        <v>2488</v>
      </c>
      <c r="B48" s="101">
        <f>SUM(B49:B54)</f>
        <v>0</v>
      </c>
      <c r="C48" s="101">
        <f>SUM(C49:C54)</f>
        <v>0</v>
      </c>
      <c r="D48" s="102" t="str">
        <f t="shared" si="0"/>
        <v/>
      </c>
    </row>
    <row r="49" ht="18.6" customHeight="1" spans="1:4">
      <c r="A49" s="103" t="s">
        <v>2477</v>
      </c>
      <c r="B49" s="104"/>
      <c r="C49" s="104"/>
      <c r="D49" s="105" t="str">
        <f t="shared" si="0"/>
        <v/>
      </c>
    </row>
    <row r="50" ht="18.6" customHeight="1" spans="1:4">
      <c r="A50" s="103" t="s">
        <v>2478</v>
      </c>
      <c r="B50" s="104"/>
      <c r="C50" s="104"/>
      <c r="D50" s="105" t="str">
        <f t="shared" si="0"/>
        <v/>
      </c>
    </row>
    <row r="51" ht="18.6" customHeight="1" spans="1:4">
      <c r="A51" s="103" t="s">
        <v>2479</v>
      </c>
      <c r="B51" s="104"/>
      <c r="C51" s="104"/>
      <c r="D51" s="105" t="str">
        <f t="shared" si="0"/>
        <v/>
      </c>
    </row>
    <row r="52" ht="18.6" customHeight="1" spans="1:4">
      <c r="A52" s="103" t="s">
        <v>2480</v>
      </c>
      <c r="B52" s="104"/>
      <c r="C52" s="104"/>
      <c r="D52" s="105" t="str">
        <f t="shared" si="0"/>
        <v/>
      </c>
    </row>
    <row r="53" ht="18.6" customHeight="1" spans="1:4">
      <c r="A53" s="103" t="s">
        <v>2481</v>
      </c>
      <c r="B53" s="104"/>
      <c r="C53" s="104"/>
      <c r="D53" s="105" t="str">
        <f t="shared" si="0"/>
        <v/>
      </c>
    </row>
    <row r="54" ht="18.6" customHeight="1" spans="1:4">
      <c r="A54" s="103" t="s">
        <v>2482</v>
      </c>
      <c r="B54" s="104"/>
      <c r="C54" s="104"/>
      <c r="D54" s="105" t="str">
        <f t="shared" si="0"/>
        <v/>
      </c>
    </row>
    <row r="55" s="93" customFormat="1" ht="18.6" customHeight="1" spans="1:4">
      <c r="A55" s="100" t="s">
        <v>2489</v>
      </c>
      <c r="B55" s="101">
        <f>SUM(B56:B61)</f>
        <v>160163</v>
      </c>
      <c r="C55" s="101">
        <f>SUM(C56:C61)</f>
        <v>177051</v>
      </c>
      <c r="D55" s="102">
        <f t="shared" si="0"/>
        <v>0.105</v>
      </c>
    </row>
    <row r="56" ht="18.6" customHeight="1" spans="1:4">
      <c r="A56" s="103" t="s">
        <v>2477</v>
      </c>
      <c r="B56" s="104">
        <v>48636</v>
      </c>
      <c r="C56" s="104">
        <v>57159</v>
      </c>
      <c r="D56" s="105">
        <f t="shared" si="0"/>
        <v>0.175</v>
      </c>
    </row>
    <row r="57" ht="18.6" customHeight="1" spans="1:4">
      <c r="A57" s="103" t="s">
        <v>2478</v>
      </c>
      <c r="B57" s="104">
        <v>1718</v>
      </c>
      <c r="C57" s="104">
        <v>1000</v>
      </c>
      <c r="D57" s="105">
        <f t="shared" si="0"/>
        <v>-0.418</v>
      </c>
    </row>
    <row r="58" ht="18.6" customHeight="1" spans="1:4">
      <c r="A58" s="103" t="s">
        <v>2479</v>
      </c>
      <c r="B58" s="104">
        <v>109633</v>
      </c>
      <c r="C58" s="104">
        <v>118892</v>
      </c>
      <c r="D58" s="105">
        <f t="shared" si="0"/>
        <v>0.084</v>
      </c>
    </row>
    <row r="59" ht="18.6" customHeight="1" spans="1:4">
      <c r="A59" s="103" t="s">
        <v>2480</v>
      </c>
      <c r="B59" s="104"/>
      <c r="C59" s="104"/>
      <c r="D59" s="105" t="str">
        <f t="shared" si="0"/>
        <v/>
      </c>
    </row>
    <row r="60" ht="18.6" customHeight="1" spans="1:4">
      <c r="A60" s="103" t="s">
        <v>2481</v>
      </c>
      <c r="B60" s="104">
        <v>176</v>
      </c>
      <c r="C60" s="104"/>
      <c r="D60" s="105" t="str">
        <f t="shared" si="0"/>
        <v/>
      </c>
    </row>
    <row r="61" ht="18.6" customHeight="1" spans="1:4">
      <c r="A61" s="103" t="s">
        <v>2482</v>
      </c>
      <c r="B61" s="104"/>
      <c r="C61" s="104"/>
      <c r="D61" s="105" t="str">
        <f t="shared" si="0"/>
        <v/>
      </c>
    </row>
    <row r="62" ht="18.6" customHeight="1" spans="1:4">
      <c r="A62" s="106" t="s">
        <v>2490</v>
      </c>
      <c r="B62" s="101">
        <f t="shared" ref="B62:C68" si="1">SUM(B6,B13,B20,B27,B34,B41,B48,B55)</f>
        <v>398526</v>
      </c>
      <c r="C62" s="101">
        <f t="shared" si="1"/>
        <v>422982</v>
      </c>
      <c r="D62" s="102">
        <f t="shared" si="0"/>
        <v>0.061</v>
      </c>
    </row>
    <row r="63" ht="18.6" customHeight="1" spans="1:4">
      <c r="A63" s="103" t="s">
        <v>2477</v>
      </c>
      <c r="B63" s="104">
        <f t="shared" si="1"/>
        <v>246050</v>
      </c>
      <c r="C63" s="104">
        <f t="shared" si="1"/>
        <v>261279</v>
      </c>
      <c r="D63" s="105">
        <f t="shared" si="0"/>
        <v>0.062</v>
      </c>
    </row>
    <row r="64" ht="18.6" customHeight="1" spans="1:4">
      <c r="A64" s="103" t="s">
        <v>2478</v>
      </c>
      <c r="B64" s="104">
        <f t="shared" si="1"/>
        <v>8804</v>
      </c>
      <c r="C64" s="104">
        <f t="shared" si="1"/>
        <v>6052</v>
      </c>
      <c r="D64" s="105">
        <f t="shared" si="0"/>
        <v>-0.313</v>
      </c>
    </row>
    <row r="65" ht="18.6" customHeight="1" spans="1:4">
      <c r="A65" s="103" t="s">
        <v>2479</v>
      </c>
      <c r="B65" s="104">
        <f t="shared" si="1"/>
        <v>118196</v>
      </c>
      <c r="C65" s="104">
        <f t="shared" si="1"/>
        <v>130571</v>
      </c>
      <c r="D65" s="105">
        <f t="shared" si="0"/>
        <v>0.105</v>
      </c>
    </row>
    <row r="66" ht="18.6" customHeight="1" spans="1:4">
      <c r="A66" s="103" t="s">
        <v>2480</v>
      </c>
      <c r="B66" s="104">
        <f t="shared" si="1"/>
        <v>0</v>
      </c>
      <c r="C66" s="104">
        <f t="shared" si="1"/>
        <v>0</v>
      </c>
      <c r="D66" s="105" t="str">
        <f t="shared" si="0"/>
        <v/>
      </c>
    </row>
    <row r="67" ht="18.6" customHeight="1" spans="1:4">
      <c r="A67" s="103" t="s">
        <v>2481</v>
      </c>
      <c r="B67" s="104">
        <f t="shared" si="1"/>
        <v>25354</v>
      </c>
      <c r="C67" s="104">
        <f t="shared" si="1"/>
        <v>25000</v>
      </c>
      <c r="D67" s="105">
        <f t="shared" si="0"/>
        <v>-0.014</v>
      </c>
    </row>
    <row r="68" ht="18.6" customHeight="1" spans="1:4">
      <c r="A68" s="103" t="s">
        <v>2482</v>
      </c>
      <c r="B68" s="104">
        <f t="shared" si="1"/>
        <v>122</v>
      </c>
      <c r="C68" s="104">
        <f t="shared" si="1"/>
        <v>80</v>
      </c>
      <c r="D68" s="105">
        <f t="shared" si="0"/>
        <v>-0.344</v>
      </c>
    </row>
    <row r="69" ht="51.75" customHeight="1" spans="1:4">
      <c r="A69" s="111" t="s">
        <v>3300</v>
      </c>
      <c r="B69" s="111"/>
      <c r="C69" s="111"/>
      <c r="D69" s="111"/>
    </row>
  </sheetData>
  <mergeCells count="5">
    <mergeCell ref="A1:D1"/>
    <mergeCell ref="C4:D4"/>
    <mergeCell ref="A69:D69"/>
    <mergeCell ref="A4:A5"/>
    <mergeCell ref="B4:B5"/>
  </mergeCells>
  <conditionalFormatting sqref="D6:D68">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07638888888889" bottom="0.707638888888889" header="0.590277777777778" footer="0.393055555555556"/>
  <pageSetup paperSize="9" firstPageNumber="148" orientation="portrait" useFirstPageNumber="1"/>
  <headerFooter>
    <oddFooter>&amp;C— &amp;P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44"/>
  <sheetViews>
    <sheetView showZeros="0" topLeftCell="A34"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3301</v>
      </c>
      <c r="B1" s="95"/>
      <c r="C1" s="95"/>
      <c r="D1" s="95"/>
    </row>
    <row r="2" ht="9" customHeight="1" spans="1:4">
      <c r="A2" s="96"/>
      <c r="B2" s="96"/>
      <c r="C2" s="96"/>
      <c r="D2" s="96"/>
    </row>
    <row r="3" ht="18" customHeight="1" spans="1:4">
      <c r="A3" s="97" t="s">
        <v>3302</v>
      </c>
      <c r="B3" s="97"/>
      <c r="C3" s="98"/>
      <c r="D3" s="99" t="s">
        <v>69</v>
      </c>
    </row>
    <row r="4" s="92" customFormat="1" ht="24" customHeight="1" spans="1:4">
      <c r="A4" s="56" t="s">
        <v>2447</v>
      </c>
      <c r="B4" s="56" t="s">
        <v>3293</v>
      </c>
      <c r="C4" s="56" t="s">
        <v>3281</v>
      </c>
      <c r="D4" s="56"/>
    </row>
    <row r="5" ht="24" customHeight="1" spans="1:4">
      <c r="A5" s="56"/>
      <c r="B5" s="56"/>
      <c r="C5" s="56" t="s">
        <v>2536</v>
      </c>
      <c r="D5" s="59" t="s">
        <v>75</v>
      </c>
    </row>
    <row r="6" s="93" customFormat="1" ht="18.6" customHeight="1" spans="1:4">
      <c r="A6" s="100" t="s">
        <v>2495</v>
      </c>
      <c r="B6" s="101">
        <f>SUM(B7:B9)</f>
        <v>44495</v>
      </c>
      <c r="C6" s="101">
        <f>SUM(C7:C9)</f>
        <v>49007</v>
      </c>
      <c r="D6" s="102">
        <f t="shared" ref="D6:D43" si="0">IF(OR(VALUE(C6)=0,ISERROR(C6/B6-1)),"",ROUND(C6/B6-1,3))</f>
        <v>0.101</v>
      </c>
    </row>
    <row r="7" ht="18.6" customHeight="1" spans="1:4">
      <c r="A7" s="103" t="s">
        <v>2496</v>
      </c>
      <c r="B7" s="104">
        <v>44470</v>
      </c>
      <c r="C7" s="104">
        <v>48995</v>
      </c>
      <c r="D7" s="105">
        <f t="shared" si="0"/>
        <v>0.102</v>
      </c>
    </row>
    <row r="8" ht="18.6" customHeight="1" spans="1:4">
      <c r="A8" s="103" t="s">
        <v>2497</v>
      </c>
      <c r="B8" s="104"/>
      <c r="C8" s="104"/>
      <c r="D8" s="105" t="str">
        <f t="shared" si="0"/>
        <v/>
      </c>
    </row>
    <row r="9" ht="18.6" customHeight="1" spans="1:4">
      <c r="A9" s="103" t="s">
        <v>2498</v>
      </c>
      <c r="B9" s="104">
        <v>25</v>
      </c>
      <c r="C9" s="104">
        <v>12</v>
      </c>
      <c r="D9" s="105">
        <f t="shared" si="0"/>
        <v>-0.52</v>
      </c>
    </row>
    <row r="10" s="93" customFormat="1" ht="18.6" customHeight="1" spans="1:4">
      <c r="A10" s="100" t="s">
        <v>2499</v>
      </c>
      <c r="B10" s="101">
        <f>SUM(B11:B13)</f>
        <v>22206</v>
      </c>
      <c r="C10" s="101">
        <f>SUM(C11:C13)</f>
        <v>24434</v>
      </c>
      <c r="D10" s="102">
        <f t="shared" si="0"/>
        <v>0.1</v>
      </c>
    </row>
    <row r="11" ht="18.6" customHeight="1" spans="1:4">
      <c r="A11" s="103" t="s">
        <v>2496</v>
      </c>
      <c r="B11" s="104">
        <v>22206</v>
      </c>
      <c r="C11" s="104">
        <v>24434</v>
      </c>
      <c r="D11" s="105">
        <f t="shared" si="0"/>
        <v>0.1</v>
      </c>
    </row>
    <row r="12" s="93" customFormat="1" ht="18.6" customHeight="1" spans="1:4">
      <c r="A12" s="103" t="s">
        <v>2497</v>
      </c>
      <c r="B12" s="104"/>
      <c r="C12" s="104"/>
      <c r="D12" s="105" t="str">
        <f t="shared" si="0"/>
        <v/>
      </c>
    </row>
    <row r="13" s="93" customFormat="1" ht="18.6" customHeight="1" spans="1:4">
      <c r="A13" s="103" t="s">
        <v>2498</v>
      </c>
      <c r="B13" s="104"/>
      <c r="C13" s="104"/>
      <c r="D13" s="105" t="str">
        <f t="shared" si="0"/>
        <v/>
      </c>
    </row>
    <row r="14" s="93" customFormat="1" ht="18.6" customHeight="1" spans="1:4">
      <c r="A14" s="100" t="s">
        <v>2500</v>
      </c>
      <c r="B14" s="101">
        <f>SUM(B15:B17)</f>
        <v>1798</v>
      </c>
      <c r="C14" s="101">
        <f>SUM(C15:C17)</f>
        <v>2065</v>
      </c>
      <c r="D14" s="102">
        <f t="shared" si="0"/>
        <v>0.148</v>
      </c>
    </row>
    <row r="15" ht="18.6" customHeight="1" spans="1:4">
      <c r="A15" s="103" t="s">
        <v>2496</v>
      </c>
      <c r="B15" s="104">
        <v>1798</v>
      </c>
      <c r="C15" s="104">
        <v>2065</v>
      </c>
      <c r="D15" s="105">
        <f t="shared" si="0"/>
        <v>0.148</v>
      </c>
    </row>
    <row r="16" ht="18.6" customHeight="1" spans="1:4">
      <c r="A16" s="103" t="s">
        <v>2497</v>
      </c>
      <c r="B16" s="104"/>
      <c r="C16" s="104"/>
      <c r="D16" s="105" t="str">
        <f t="shared" si="0"/>
        <v/>
      </c>
    </row>
    <row r="17" ht="18.6" customHeight="1" spans="1:4">
      <c r="A17" s="103" t="s">
        <v>2498</v>
      </c>
      <c r="B17" s="104"/>
      <c r="C17" s="104"/>
      <c r="D17" s="105" t="str">
        <f t="shared" si="0"/>
        <v/>
      </c>
    </row>
    <row r="18" s="93" customFormat="1" ht="18.6" customHeight="1" spans="1:4">
      <c r="A18" s="100" t="s">
        <v>2501</v>
      </c>
      <c r="B18" s="101">
        <f>SUM(B19:B21)</f>
        <v>116293</v>
      </c>
      <c r="C18" s="101">
        <f>SUM(C19:C21)</f>
        <v>124820</v>
      </c>
      <c r="D18" s="102">
        <f t="shared" si="0"/>
        <v>0.073</v>
      </c>
    </row>
    <row r="19" ht="18.6" customHeight="1" spans="1:4">
      <c r="A19" s="103" t="s">
        <v>2496</v>
      </c>
      <c r="B19" s="104">
        <v>116034</v>
      </c>
      <c r="C19" s="104">
        <v>124790</v>
      </c>
      <c r="D19" s="105">
        <f t="shared" si="0"/>
        <v>0.075</v>
      </c>
    </row>
    <row r="20" ht="18.6" customHeight="1" spans="1:4">
      <c r="A20" s="103" t="s">
        <v>2497</v>
      </c>
      <c r="B20" s="104">
        <v>219</v>
      </c>
      <c r="C20" s="104"/>
      <c r="D20" s="105" t="str">
        <f t="shared" si="0"/>
        <v/>
      </c>
    </row>
    <row r="21" s="93" customFormat="1" ht="18.6" customHeight="1" spans="1:4">
      <c r="A21" s="103" t="s">
        <v>2498</v>
      </c>
      <c r="B21" s="104">
        <v>40</v>
      </c>
      <c r="C21" s="104">
        <v>30</v>
      </c>
      <c r="D21" s="105">
        <f t="shared" si="0"/>
        <v>-0.25</v>
      </c>
    </row>
    <row r="22" s="93" customFormat="1" ht="18.6" customHeight="1" spans="1:4">
      <c r="A22" s="100" t="s">
        <v>2502</v>
      </c>
      <c r="B22" s="101">
        <f>SUM(B23:B25)</f>
        <v>1254</v>
      </c>
      <c r="C22" s="101">
        <f>SUM(C23:C25)</f>
        <v>1637</v>
      </c>
      <c r="D22" s="102">
        <f t="shared" si="0"/>
        <v>0.305</v>
      </c>
    </row>
    <row r="23" ht="18.6" customHeight="1" spans="1:4">
      <c r="A23" s="103" t="s">
        <v>2496</v>
      </c>
      <c r="B23" s="104">
        <v>1254</v>
      </c>
      <c r="C23" s="104">
        <v>1637</v>
      </c>
      <c r="D23" s="105">
        <f t="shared" si="0"/>
        <v>0.305</v>
      </c>
    </row>
    <row r="24" ht="18.6" customHeight="1" spans="1:4">
      <c r="A24" s="103" t="s">
        <v>2497</v>
      </c>
      <c r="B24" s="104"/>
      <c r="C24" s="104"/>
      <c r="D24" s="105" t="str">
        <f t="shared" si="0"/>
        <v/>
      </c>
    </row>
    <row r="25" ht="18.6" customHeight="1" spans="1:4">
      <c r="A25" s="103" t="s">
        <v>2498</v>
      </c>
      <c r="B25" s="104"/>
      <c r="C25" s="104"/>
      <c r="D25" s="105" t="str">
        <f t="shared" si="0"/>
        <v/>
      </c>
    </row>
    <row r="26" s="93" customFormat="1" ht="18.6" customHeight="1" spans="1:4">
      <c r="A26" s="100" t="s">
        <v>2503</v>
      </c>
      <c r="B26" s="101">
        <f>SUM(B27:B29)</f>
        <v>2426</v>
      </c>
      <c r="C26" s="101">
        <f>SUM(C27:C29)</f>
        <v>2637</v>
      </c>
      <c r="D26" s="102">
        <f t="shared" si="0"/>
        <v>0.087</v>
      </c>
    </row>
    <row r="27" ht="18.6" customHeight="1" spans="1:4">
      <c r="A27" s="103" t="s">
        <v>2496</v>
      </c>
      <c r="B27" s="104">
        <v>2426</v>
      </c>
      <c r="C27" s="104">
        <v>2637</v>
      </c>
      <c r="D27" s="105">
        <f t="shared" si="0"/>
        <v>0.087</v>
      </c>
    </row>
    <row r="28" ht="18.6" customHeight="1" spans="1:4">
      <c r="A28" s="103" t="s">
        <v>2497</v>
      </c>
      <c r="B28" s="104"/>
      <c r="C28" s="104"/>
      <c r="D28" s="105" t="str">
        <f t="shared" si="0"/>
        <v/>
      </c>
    </row>
    <row r="29" ht="18.6" customHeight="1" spans="1:4">
      <c r="A29" s="103" t="s">
        <v>2498</v>
      </c>
      <c r="B29" s="104"/>
      <c r="C29" s="104"/>
      <c r="D29" s="105" t="str">
        <f t="shared" si="0"/>
        <v/>
      </c>
    </row>
    <row r="30" s="93" customFormat="1" ht="18.6" customHeight="1" spans="1:4">
      <c r="A30" s="100" t="s">
        <v>2504</v>
      </c>
      <c r="B30" s="101">
        <f>SUM(B31:B33)</f>
        <v>0</v>
      </c>
      <c r="C30" s="101">
        <f>SUM(C31:C33)</f>
        <v>0</v>
      </c>
      <c r="D30" s="102" t="str">
        <f t="shared" si="0"/>
        <v/>
      </c>
    </row>
    <row r="31" ht="18.6" customHeight="1" spans="1:4">
      <c r="A31" s="103" t="s">
        <v>2496</v>
      </c>
      <c r="B31" s="104"/>
      <c r="C31" s="104"/>
      <c r="D31" s="105" t="str">
        <f t="shared" si="0"/>
        <v/>
      </c>
    </row>
    <row r="32" ht="18.6" customHeight="1" spans="1:4">
      <c r="A32" s="103" t="s">
        <v>2497</v>
      </c>
      <c r="B32" s="104"/>
      <c r="C32" s="104"/>
      <c r="D32" s="105" t="str">
        <f t="shared" si="0"/>
        <v/>
      </c>
    </row>
    <row r="33" ht="18.6" customHeight="1" spans="1:4">
      <c r="A33" s="103" t="s">
        <v>2498</v>
      </c>
      <c r="B33" s="104"/>
      <c r="C33" s="104"/>
      <c r="D33" s="105" t="str">
        <f t="shared" si="0"/>
        <v/>
      </c>
    </row>
    <row r="34" s="93" customFormat="1" ht="18.6" customHeight="1" spans="1:4">
      <c r="A34" s="100" t="s">
        <v>2505</v>
      </c>
      <c r="B34" s="101">
        <f>SUM(B35:B38)</f>
        <v>143705</v>
      </c>
      <c r="C34" s="101">
        <f>SUM(C35:C38)</f>
        <v>172526</v>
      </c>
      <c r="D34" s="102">
        <f t="shared" si="0"/>
        <v>0.201</v>
      </c>
    </row>
    <row r="35" ht="18.6" customHeight="1" spans="1:4">
      <c r="A35" s="103" t="s">
        <v>2496</v>
      </c>
      <c r="B35" s="104">
        <v>136810</v>
      </c>
      <c r="C35" s="104">
        <v>163380</v>
      </c>
      <c r="D35" s="105">
        <f t="shared" si="0"/>
        <v>0.194</v>
      </c>
    </row>
    <row r="36" ht="18.6" customHeight="1" spans="1:4">
      <c r="A36" s="103" t="s">
        <v>2497</v>
      </c>
      <c r="B36" s="104"/>
      <c r="C36" s="104"/>
      <c r="D36" s="105"/>
    </row>
    <row r="37" ht="18.6" customHeight="1" spans="1:4">
      <c r="A37" s="103" t="s">
        <v>2498</v>
      </c>
      <c r="B37" s="104"/>
      <c r="C37" s="104"/>
      <c r="D37" s="105" t="str">
        <f t="shared" si="0"/>
        <v/>
      </c>
    </row>
    <row r="38" ht="18.6" customHeight="1" spans="1:4">
      <c r="A38" s="103" t="s">
        <v>2506</v>
      </c>
      <c r="B38" s="104">
        <v>6895</v>
      </c>
      <c r="C38" s="104">
        <v>9146</v>
      </c>
      <c r="D38" s="105">
        <f t="shared" si="0"/>
        <v>0.326</v>
      </c>
    </row>
    <row r="39" ht="18.6" customHeight="1" spans="1:4">
      <c r="A39" s="106" t="s">
        <v>2507</v>
      </c>
      <c r="B39" s="101">
        <f t="shared" ref="B39:C42" si="1">SUM(B6,B10,B14,B18,B22,B26,B30,B34)</f>
        <v>332177</v>
      </c>
      <c r="C39" s="101">
        <f t="shared" si="1"/>
        <v>377126</v>
      </c>
      <c r="D39" s="102">
        <f t="shared" si="0"/>
        <v>0.135</v>
      </c>
    </row>
    <row r="40" ht="18.6" customHeight="1" spans="1:4">
      <c r="A40" s="103" t="s">
        <v>2496</v>
      </c>
      <c r="B40" s="104">
        <f t="shared" si="1"/>
        <v>324998</v>
      </c>
      <c r="C40" s="104">
        <f t="shared" si="1"/>
        <v>367938</v>
      </c>
      <c r="D40" s="105">
        <f t="shared" si="0"/>
        <v>0.132</v>
      </c>
    </row>
    <row r="41" ht="18.6" customHeight="1" spans="1:4">
      <c r="A41" s="103" t="s">
        <v>2497</v>
      </c>
      <c r="B41" s="104">
        <f t="shared" si="1"/>
        <v>219</v>
      </c>
      <c r="C41" s="104">
        <f t="shared" si="1"/>
        <v>0</v>
      </c>
      <c r="D41" s="105"/>
    </row>
    <row r="42" ht="18.6" customHeight="1" spans="1:4">
      <c r="A42" s="103" t="s">
        <v>2498</v>
      </c>
      <c r="B42" s="104">
        <f t="shared" si="1"/>
        <v>65</v>
      </c>
      <c r="C42" s="104">
        <f t="shared" si="1"/>
        <v>42</v>
      </c>
      <c r="D42" s="105">
        <f t="shared" si="0"/>
        <v>-0.354</v>
      </c>
    </row>
    <row r="43" ht="18.6" customHeight="1" spans="1:4">
      <c r="A43" s="103" t="s">
        <v>2506</v>
      </c>
      <c r="B43" s="104">
        <f>SUM(B38)</f>
        <v>6895</v>
      </c>
      <c r="C43" s="104">
        <f>SUM(C38)</f>
        <v>9146</v>
      </c>
      <c r="D43" s="105">
        <f t="shared" si="0"/>
        <v>0.326</v>
      </c>
    </row>
    <row r="44" ht="39" customHeight="1" spans="1:4">
      <c r="A44" s="111" t="s">
        <v>3303</v>
      </c>
      <c r="B44" s="111"/>
      <c r="C44" s="111"/>
      <c r="D44" s="111"/>
    </row>
  </sheetData>
  <mergeCells count="5">
    <mergeCell ref="A1:D1"/>
    <mergeCell ref="C4:D4"/>
    <mergeCell ref="A44:D44"/>
    <mergeCell ref="A4:A5"/>
    <mergeCell ref="B4:B5"/>
  </mergeCells>
  <conditionalFormatting sqref="D6:D43">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150" orientation="portrait" useFirstPageNumber="1"/>
  <headerFooter>
    <oddFooter>&amp;C— &amp;P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45066682943"/>
  </sheetPr>
  <dimension ref="A1:D42"/>
  <sheetViews>
    <sheetView showZeros="0" topLeftCell="A16" workbookViewId="0">
      <selection activeCell="C41" sqref="C41"/>
    </sheetView>
  </sheetViews>
  <sheetFormatPr defaultColWidth="9" defaultRowHeight="14.25" outlineLevelCol="3"/>
  <cols>
    <col min="1" max="1" width="42.625" style="94" customWidth="1"/>
    <col min="2" max="4" width="11.625" style="94" customWidth="1"/>
    <col min="5" max="16384" width="9" style="94"/>
  </cols>
  <sheetData>
    <row r="1" s="91" customFormat="1" ht="27.75" customHeight="1" spans="1:4">
      <c r="A1" s="95" t="s">
        <v>3304</v>
      </c>
      <c r="B1" s="95"/>
      <c r="C1" s="95"/>
      <c r="D1" s="95"/>
    </row>
    <row r="2" ht="6.75" customHeight="1" spans="1:4">
      <c r="A2" s="96"/>
      <c r="B2" s="96"/>
      <c r="C2" s="96"/>
      <c r="D2" s="96"/>
    </row>
    <row r="3" ht="18" customHeight="1" spans="1:4">
      <c r="A3" s="97" t="s">
        <v>3305</v>
      </c>
      <c r="B3" s="97"/>
      <c r="C3" s="98"/>
      <c r="D3" s="99" t="s">
        <v>69</v>
      </c>
    </row>
    <row r="4" s="92" customFormat="1" ht="21" customHeight="1" spans="1:4">
      <c r="A4" s="56" t="s">
        <v>2494</v>
      </c>
      <c r="B4" s="56" t="s">
        <v>3293</v>
      </c>
      <c r="C4" s="56" t="s">
        <v>3281</v>
      </c>
      <c r="D4" s="56"/>
    </row>
    <row r="5" ht="21" customHeight="1" spans="1:4">
      <c r="A5" s="56"/>
      <c r="B5" s="56"/>
      <c r="C5" s="56" t="s">
        <v>2536</v>
      </c>
      <c r="D5" s="59" t="s">
        <v>75</v>
      </c>
    </row>
    <row r="6" ht="18.6" customHeight="1" spans="1:4">
      <c r="A6" s="100" t="s">
        <v>2511</v>
      </c>
      <c r="B6" s="101"/>
      <c r="C6" s="101"/>
      <c r="D6" s="102" t="str">
        <f t="shared" ref="D6:D32" si="0">IF(OR(VALUE(C6)=0,ISERROR(C6/B6-1)),"",ROUND(C6/B6-1,3))</f>
        <v/>
      </c>
    </row>
    <row r="7" ht="18.6" customHeight="1" spans="1:4">
      <c r="A7" s="103" t="s">
        <v>2512</v>
      </c>
      <c r="B7" s="104">
        <v>24917</v>
      </c>
      <c r="C7" s="104">
        <v>5766</v>
      </c>
      <c r="D7" s="105">
        <f t="shared" si="0"/>
        <v>-0.769</v>
      </c>
    </row>
    <row r="8" ht="18.6" customHeight="1" spans="1:4">
      <c r="A8" s="103" t="s">
        <v>2513</v>
      </c>
      <c r="B8" s="104">
        <v>132192</v>
      </c>
      <c r="C8" s="104">
        <v>137958</v>
      </c>
      <c r="D8" s="105">
        <f t="shared" si="0"/>
        <v>0.044</v>
      </c>
    </row>
    <row r="9" ht="18.6" customHeight="1" spans="1:4">
      <c r="A9" s="100" t="s">
        <v>2514</v>
      </c>
      <c r="B9" s="101"/>
      <c r="C9" s="101"/>
      <c r="D9" s="102" t="str">
        <f t="shared" si="0"/>
        <v/>
      </c>
    </row>
    <row r="10" ht="18.6" customHeight="1" spans="1:4">
      <c r="A10" s="103" t="s">
        <v>2512</v>
      </c>
      <c r="B10" s="104">
        <v>-1106</v>
      </c>
      <c r="C10" s="104"/>
      <c r="D10" s="105" t="str">
        <f t="shared" si="0"/>
        <v/>
      </c>
    </row>
    <row r="11" ht="18.6" customHeight="1" spans="1:4">
      <c r="A11" s="103" t="s">
        <v>2513</v>
      </c>
      <c r="B11" s="104">
        <v>7347</v>
      </c>
      <c r="C11" s="104">
        <v>7347</v>
      </c>
      <c r="D11" s="105">
        <f t="shared" si="0"/>
        <v>0</v>
      </c>
    </row>
    <row r="12" s="93" customFormat="1" ht="18.6" customHeight="1" spans="1:4">
      <c r="A12" s="100" t="s">
        <v>2515</v>
      </c>
      <c r="B12" s="101"/>
      <c r="C12" s="101"/>
      <c r="D12" s="102" t="str">
        <f t="shared" si="0"/>
        <v/>
      </c>
    </row>
    <row r="13" s="93" customFormat="1" ht="18.6" customHeight="1" spans="1:4">
      <c r="A13" s="103" t="s">
        <v>2512</v>
      </c>
      <c r="B13" s="104">
        <v>-148</v>
      </c>
      <c r="C13" s="104">
        <v>-1069</v>
      </c>
      <c r="D13" s="105">
        <f t="shared" si="0"/>
        <v>6.223</v>
      </c>
    </row>
    <row r="14" s="93" customFormat="1" ht="18.6" customHeight="1" spans="1:4">
      <c r="A14" s="103" t="s">
        <v>2513</v>
      </c>
      <c r="B14" s="104">
        <v>26916</v>
      </c>
      <c r="C14" s="104">
        <v>25847</v>
      </c>
      <c r="D14" s="105">
        <f t="shared" si="0"/>
        <v>-0.04</v>
      </c>
    </row>
    <row r="15" ht="18.6" customHeight="1" spans="1:4">
      <c r="A15" s="100" t="s">
        <v>2516</v>
      </c>
      <c r="B15" s="101"/>
      <c r="C15" s="101"/>
      <c r="D15" s="102" t="str">
        <f t="shared" si="0"/>
        <v/>
      </c>
    </row>
    <row r="16" ht="18.6" customHeight="1" spans="1:4">
      <c r="A16" s="103" t="s">
        <v>2512</v>
      </c>
      <c r="B16" s="104">
        <v>34292</v>
      </c>
      <c r="C16" s="104">
        <v>33751</v>
      </c>
      <c r="D16" s="105">
        <f t="shared" si="0"/>
        <v>-0.016</v>
      </c>
    </row>
    <row r="17" ht="18.6" customHeight="1" spans="1:4">
      <c r="A17" s="103" t="s">
        <v>2513</v>
      </c>
      <c r="B17" s="104">
        <v>140853</v>
      </c>
      <c r="C17" s="104">
        <v>174604</v>
      </c>
      <c r="D17" s="105">
        <f t="shared" si="0"/>
        <v>0.24</v>
      </c>
    </row>
    <row r="18" ht="18.6" customHeight="1" spans="1:4">
      <c r="A18" s="100" t="s">
        <v>2517</v>
      </c>
      <c r="B18" s="101"/>
      <c r="C18" s="101"/>
      <c r="D18" s="102" t="str">
        <f t="shared" si="0"/>
        <v/>
      </c>
    </row>
    <row r="19" ht="18.6" customHeight="1" spans="1:4">
      <c r="A19" s="103" t="s">
        <v>2512</v>
      </c>
      <c r="B19" s="104">
        <v>1468</v>
      </c>
      <c r="C19" s="104">
        <v>1297</v>
      </c>
      <c r="D19" s="105">
        <f t="shared" si="0"/>
        <v>-0.116</v>
      </c>
    </row>
    <row r="20" ht="18.6" customHeight="1" spans="1:4">
      <c r="A20" s="103" t="s">
        <v>2513</v>
      </c>
      <c r="B20" s="104">
        <v>8103</v>
      </c>
      <c r="C20" s="104">
        <v>9400</v>
      </c>
      <c r="D20" s="105">
        <f t="shared" si="0"/>
        <v>0.16</v>
      </c>
    </row>
    <row r="21" s="93" customFormat="1" ht="18.6" customHeight="1" spans="1:4">
      <c r="A21" s="100" t="s">
        <v>2518</v>
      </c>
      <c r="B21" s="101"/>
      <c r="C21" s="101"/>
      <c r="D21" s="102" t="str">
        <f t="shared" si="0"/>
        <v/>
      </c>
    </row>
    <row r="22" s="93" customFormat="1" ht="18.6" customHeight="1" spans="1:4">
      <c r="A22" s="103" t="s">
        <v>2512</v>
      </c>
      <c r="B22" s="104">
        <v>-56</v>
      </c>
      <c r="C22" s="104">
        <v>367</v>
      </c>
      <c r="D22" s="105">
        <f t="shared" si="0"/>
        <v>-7.554</v>
      </c>
    </row>
    <row r="23" ht="18.6" customHeight="1" spans="1:4">
      <c r="A23" s="103" t="s">
        <v>2513</v>
      </c>
      <c r="B23" s="104">
        <v>730</v>
      </c>
      <c r="C23" s="104">
        <v>1097</v>
      </c>
      <c r="D23" s="105">
        <f t="shared" si="0"/>
        <v>0.503</v>
      </c>
    </row>
    <row r="24" ht="18.6" customHeight="1" spans="1:4">
      <c r="A24" s="100" t="s">
        <v>2519</v>
      </c>
      <c r="B24" s="101"/>
      <c r="C24" s="101"/>
      <c r="D24" s="102" t="str">
        <f t="shared" si="0"/>
        <v/>
      </c>
    </row>
    <row r="25" ht="18.6" customHeight="1" spans="1:4">
      <c r="A25" s="103" t="s">
        <v>2512</v>
      </c>
      <c r="B25" s="104"/>
      <c r="C25" s="104"/>
      <c r="D25" s="105" t="str">
        <f t="shared" si="0"/>
        <v/>
      </c>
    </row>
    <row r="26" ht="18.6" customHeight="1" spans="1:4">
      <c r="A26" s="103" t="s">
        <v>2513</v>
      </c>
      <c r="B26" s="104"/>
      <c r="C26" s="104"/>
      <c r="D26" s="105" t="str">
        <f t="shared" si="0"/>
        <v/>
      </c>
    </row>
    <row r="27" ht="18.6" customHeight="1" spans="1:4">
      <c r="A27" s="100" t="s">
        <v>2520</v>
      </c>
      <c r="B27" s="101"/>
      <c r="C27" s="101"/>
      <c r="D27" s="102" t="str">
        <f t="shared" si="0"/>
        <v/>
      </c>
    </row>
    <row r="28" ht="18.6" customHeight="1" spans="1:4">
      <c r="A28" s="103" t="s">
        <v>2512</v>
      </c>
      <c r="B28" s="104">
        <v>16458</v>
      </c>
      <c r="C28" s="104">
        <v>4525</v>
      </c>
      <c r="D28" s="105">
        <f t="shared" si="0"/>
        <v>-0.725</v>
      </c>
    </row>
    <row r="29" ht="18.6" customHeight="1" spans="1:4">
      <c r="A29" s="103" t="s">
        <v>2513</v>
      </c>
      <c r="B29" s="104">
        <v>124591</v>
      </c>
      <c r="C29" s="104">
        <v>129116</v>
      </c>
      <c r="D29" s="105">
        <f t="shared" si="0"/>
        <v>0.036</v>
      </c>
    </row>
    <row r="30" ht="18.6" customHeight="1" spans="1:4">
      <c r="A30" s="106" t="s">
        <v>2521</v>
      </c>
      <c r="B30" s="101"/>
      <c r="C30" s="101"/>
      <c r="D30" s="102" t="str">
        <f t="shared" si="0"/>
        <v/>
      </c>
    </row>
    <row r="31" ht="18.6" customHeight="1" spans="1:4">
      <c r="A31" s="103" t="s">
        <v>2512</v>
      </c>
      <c r="B31" s="104">
        <f>SUM(B7,B10,B13,B16,B19,B22,B25,B28)</f>
        <v>75825</v>
      </c>
      <c r="C31" s="104">
        <f>SUM(C7,C10,C13,C16,C19,C22,C25,C28)</f>
        <v>44637</v>
      </c>
      <c r="D31" s="105">
        <f t="shared" si="0"/>
        <v>-0.411</v>
      </c>
    </row>
    <row r="32" ht="18.6" customHeight="1" spans="1:4">
      <c r="A32" s="103" t="s">
        <v>2513</v>
      </c>
      <c r="B32" s="104">
        <f>SUM(B8,B11,B14,B17,B20,B23,B26,B29)</f>
        <v>440732</v>
      </c>
      <c r="C32" s="104">
        <f>SUM(C8,C11,C14,C17,C20,C23,C26,C29)</f>
        <v>485369</v>
      </c>
      <c r="D32" s="105">
        <f t="shared" si="0"/>
        <v>0.101</v>
      </c>
    </row>
    <row r="33" ht="18.6" customHeight="1" spans="1:4">
      <c r="A33" s="107" t="s">
        <v>2522</v>
      </c>
      <c r="B33" s="107"/>
      <c r="C33" s="107"/>
      <c r="D33" s="107"/>
    </row>
    <row r="34" ht="18.6" customHeight="1" spans="1:4">
      <c r="A34" s="107" t="s">
        <v>2523</v>
      </c>
      <c r="B34" s="107"/>
      <c r="C34" s="107"/>
      <c r="D34" s="107"/>
    </row>
    <row r="35" ht="17.1" customHeight="1" spans="1:4">
      <c r="A35" s="108"/>
      <c r="B35" s="109"/>
      <c r="C35" s="109"/>
      <c r="D35" s="109"/>
    </row>
    <row r="36" spans="1:1">
      <c r="A36" s="110"/>
    </row>
    <row r="37" spans="1:1">
      <c r="A37" s="110"/>
    </row>
    <row r="38" spans="1:1">
      <c r="A38" s="110"/>
    </row>
    <row r="39" spans="1:1">
      <c r="A39" s="110"/>
    </row>
    <row r="40" spans="1:1">
      <c r="A40" s="110"/>
    </row>
    <row r="41" spans="1:1">
      <c r="A41" s="110"/>
    </row>
    <row r="42" spans="1:1">
      <c r="A42" s="110"/>
    </row>
  </sheetData>
  <mergeCells count="5">
    <mergeCell ref="A1:D1"/>
    <mergeCell ref="C4:D4"/>
    <mergeCell ref="A35:D35"/>
    <mergeCell ref="A4:A5"/>
    <mergeCell ref="B4:B5"/>
  </mergeCells>
  <conditionalFormatting sqref="D6:D32">
    <cfRule type="cellIs" dxfId="1" priority="1" stopIfTrue="1" operator="lessThan">
      <formula>0</formula>
    </cfRule>
    <cfRule type="cellIs" dxfId="2" priority="2" stopIfTrue="1" operator="greaterThan">
      <formula>5</formula>
    </cfRule>
  </conditionalFormatting>
  <printOptions horizontalCentered="1"/>
  <pageMargins left="0.786805555555556" right="0.786805555555556" top="0.747916666666667" bottom="0.747916666666667" header="0.590277777777778" footer="0.393055555555556"/>
  <pageSetup paperSize="9" firstPageNumber="152" orientation="portrait" useFirstPageNumber="1"/>
  <headerFooter>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E120"/>
  <sheetViews>
    <sheetView showGridLines="0" showZeros="0" workbookViewId="0">
      <pane ySplit="5" topLeftCell="A6" activePane="bottomLeft" state="frozen"/>
      <selection/>
      <selection pane="bottomLeft" activeCell="B16" sqref="B16"/>
    </sheetView>
  </sheetViews>
  <sheetFormatPr defaultColWidth="9" defaultRowHeight="14.25" outlineLevelCol="4"/>
  <cols>
    <col min="1" max="1" width="9" style="199" hidden="1" customWidth="1"/>
    <col min="2" max="2" width="43.375" style="224" customWidth="1"/>
    <col min="3" max="4" width="11.625" style="224" customWidth="1"/>
    <col min="5" max="5" width="11.625" style="284" customWidth="1"/>
    <col min="6" max="16384" width="9" style="224"/>
  </cols>
  <sheetData>
    <row r="1" ht="27" spans="2:5">
      <c r="B1" s="275" t="s">
        <v>67</v>
      </c>
      <c r="C1" s="275"/>
      <c r="D1" s="275"/>
      <c r="E1" s="275"/>
    </row>
    <row r="2" ht="7.5" customHeight="1" spans="1:5">
      <c r="A2" s="224"/>
      <c r="B2" s="226"/>
      <c r="C2" s="226"/>
      <c r="D2" s="226"/>
      <c r="E2" s="226"/>
    </row>
    <row r="3" ht="18.75" customHeight="1" spans="1:5">
      <c r="A3" s="285"/>
      <c r="B3" s="286" t="s">
        <v>68</v>
      </c>
      <c r="C3" s="287"/>
      <c r="D3" s="287"/>
      <c r="E3" s="288" t="s">
        <v>69</v>
      </c>
    </row>
    <row r="4" s="283" customFormat="1" ht="24" customHeight="1" spans="1:5">
      <c r="A4" s="289"/>
      <c r="B4" s="290" t="s">
        <v>70</v>
      </c>
      <c r="C4" s="280" t="s">
        <v>71</v>
      </c>
      <c r="D4" s="280" t="s">
        <v>72</v>
      </c>
      <c r="E4" s="280"/>
    </row>
    <row r="5" s="283" customFormat="1" ht="24" customHeight="1" spans="1:5">
      <c r="A5" s="289" t="s">
        <v>73</v>
      </c>
      <c r="B5" s="290"/>
      <c r="C5" s="280"/>
      <c r="D5" s="280" t="s">
        <v>74</v>
      </c>
      <c r="E5" s="281" t="s">
        <v>75</v>
      </c>
    </row>
    <row r="6" s="156" customFormat="1" ht="18.95" customHeight="1" spans="1:5">
      <c r="A6" s="291" t="s">
        <v>76</v>
      </c>
      <c r="B6" s="292" t="s">
        <v>77</v>
      </c>
      <c r="C6" s="293">
        <f>SUM(C7:C23)</f>
        <v>496594</v>
      </c>
      <c r="D6" s="293">
        <f>SUM(D7:D23)</f>
        <v>566732</v>
      </c>
      <c r="E6" s="102">
        <f t="shared" ref="E6:E34" si="0">IF(OR(VALUE(D6)=0,ISERROR(D6/C6-1)),"",ROUND(D6/C6-1,3))</f>
        <v>0.141</v>
      </c>
    </row>
    <row r="7" s="47" customFormat="1" ht="18.95" customHeight="1" spans="1:5">
      <c r="A7" s="294" t="s">
        <v>76</v>
      </c>
      <c r="B7" s="295" t="s">
        <v>78</v>
      </c>
      <c r="C7" s="296">
        <v>200540</v>
      </c>
      <c r="D7" s="296">
        <v>221973</v>
      </c>
      <c r="E7" s="105">
        <f t="shared" si="0"/>
        <v>0.107</v>
      </c>
    </row>
    <row r="8" s="47" customFormat="1" ht="18.95" customHeight="1" spans="1:5">
      <c r="A8" s="294" t="s">
        <v>76</v>
      </c>
      <c r="B8" s="295" t="s">
        <v>79</v>
      </c>
      <c r="C8" s="296">
        <v>1826</v>
      </c>
      <c r="D8" s="296">
        <v>139</v>
      </c>
      <c r="E8" s="105">
        <f t="shared" si="0"/>
        <v>-0.924</v>
      </c>
    </row>
    <row r="9" s="47" customFormat="1" ht="18.95" customHeight="1" spans="1:5">
      <c r="A9" s="294" t="s">
        <v>76</v>
      </c>
      <c r="B9" s="295" t="s">
        <v>80</v>
      </c>
      <c r="C9" s="296">
        <v>20102</v>
      </c>
      <c r="D9" s="296">
        <v>23035</v>
      </c>
      <c r="E9" s="105">
        <f t="shared" si="0"/>
        <v>0.146</v>
      </c>
    </row>
    <row r="10" s="47" customFormat="1" ht="18.95" customHeight="1" spans="1:5">
      <c r="A10" s="294" t="s">
        <v>76</v>
      </c>
      <c r="B10" s="295" t="s">
        <v>81</v>
      </c>
      <c r="C10" s="296"/>
      <c r="D10" s="296"/>
      <c r="E10" s="105" t="str">
        <f t="shared" si="0"/>
        <v/>
      </c>
    </row>
    <row r="11" s="47" customFormat="1" ht="18.95" customHeight="1" spans="1:5">
      <c r="A11" s="294" t="s">
        <v>76</v>
      </c>
      <c r="B11" s="295" t="s">
        <v>82</v>
      </c>
      <c r="C11" s="296">
        <v>11091</v>
      </c>
      <c r="D11" s="296">
        <v>12925</v>
      </c>
      <c r="E11" s="105">
        <f t="shared" si="0"/>
        <v>0.165</v>
      </c>
    </row>
    <row r="12" s="47" customFormat="1" ht="18.95" customHeight="1" spans="1:5">
      <c r="A12" s="294" t="s">
        <v>76</v>
      </c>
      <c r="B12" s="295" t="s">
        <v>83</v>
      </c>
      <c r="C12" s="296">
        <v>4251</v>
      </c>
      <c r="D12" s="296">
        <v>4410</v>
      </c>
      <c r="E12" s="105">
        <f t="shared" si="0"/>
        <v>0.037</v>
      </c>
    </row>
    <row r="13" s="47" customFormat="1" ht="18.95" customHeight="1" spans="1:5">
      <c r="A13" s="294" t="s">
        <v>76</v>
      </c>
      <c r="B13" s="295" t="s">
        <v>84</v>
      </c>
      <c r="C13" s="296">
        <v>56507</v>
      </c>
      <c r="D13" s="296">
        <v>67755</v>
      </c>
      <c r="E13" s="105">
        <f t="shared" si="0"/>
        <v>0.199</v>
      </c>
    </row>
    <row r="14" s="47" customFormat="1" ht="18.95" customHeight="1" spans="1:5">
      <c r="A14" s="294" t="s">
        <v>76</v>
      </c>
      <c r="B14" s="295" t="s">
        <v>85</v>
      </c>
      <c r="C14" s="296">
        <v>17034</v>
      </c>
      <c r="D14" s="296">
        <v>18593</v>
      </c>
      <c r="E14" s="105">
        <f t="shared" si="0"/>
        <v>0.092</v>
      </c>
    </row>
    <row r="15" s="47" customFormat="1" ht="18.95" customHeight="1" spans="1:5">
      <c r="A15" s="294" t="s">
        <v>76</v>
      </c>
      <c r="B15" s="295" t="s">
        <v>86</v>
      </c>
      <c r="C15" s="296">
        <v>6421</v>
      </c>
      <c r="D15" s="296">
        <v>6975</v>
      </c>
      <c r="E15" s="105">
        <f t="shared" si="0"/>
        <v>0.086</v>
      </c>
    </row>
    <row r="16" s="47" customFormat="1" ht="18.95" customHeight="1" spans="1:5">
      <c r="A16" s="294" t="s">
        <v>76</v>
      </c>
      <c r="B16" s="295" t="s">
        <v>87</v>
      </c>
      <c r="C16" s="296">
        <v>16619</v>
      </c>
      <c r="D16" s="296">
        <v>19244</v>
      </c>
      <c r="E16" s="105">
        <f t="shared" si="0"/>
        <v>0.158</v>
      </c>
    </row>
    <row r="17" s="47" customFormat="1" ht="18.95" customHeight="1" spans="1:5">
      <c r="A17" s="294" t="s">
        <v>76</v>
      </c>
      <c r="B17" s="295" t="s">
        <v>88</v>
      </c>
      <c r="C17" s="296">
        <v>25255</v>
      </c>
      <c r="D17" s="296">
        <v>42119</v>
      </c>
      <c r="E17" s="105">
        <f t="shared" si="0"/>
        <v>0.668</v>
      </c>
    </row>
    <row r="18" s="47" customFormat="1" ht="18.95" customHeight="1" spans="1:5">
      <c r="A18" s="294" t="s">
        <v>76</v>
      </c>
      <c r="B18" s="295" t="s">
        <v>89</v>
      </c>
      <c r="C18" s="296">
        <v>8445</v>
      </c>
      <c r="D18" s="296">
        <v>9419</v>
      </c>
      <c r="E18" s="105">
        <f t="shared" si="0"/>
        <v>0.115</v>
      </c>
    </row>
    <row r="19" s="47" customFormat="1" ht="18.95" customHeight="1" spans="1:5">
      <c r="A19" s="294" t="s">
        <v>76</v>
      </c>
      <c r="B19" s="295" t="s">
        <v>90</v>
      </c>
      <c r="C19" s="296">
        <v>46058</v>
      </c>
      <c r="D19" s="296">
        <v>38233</v>
      </c>
      <c r="E19" s="105">
        <f t="shared" si="0"/>
        <v>-0.17</v>
      </c>
    </row>
    <row r="20" s="47" customFormat="1" ht="18.95" customHeight="1" spans="1:5">
      <c r="A20" s="294" t="s">
        <v>76</v>
      </c>
      <c r="B20" s="295" t="s">
        <v>91</v>
      </c>
      <c r="C20" s="296">
        <v>28379</v>
      </c>
      <c r="D20" s="296">
        <v>48847</v>
      </c>
      <c r="E20" s="102">
        <f t="shared" si="0"/>
        <v>0.721</v>
      </c>
    </row>
    <row r="21" s="47" customFormat="1" ht="18.95" customHeight="1" spans="1:5">
      <c r="A21" s="294" t="s">
        <v>76</v>
      </c>
      <c r="B21" s="295" t="s">
        <v>92</v>
      </c>
      <c r="C21" s="296">
        <v>54066</v>
      </c>
      <c r="D21" s="296">
        <v>52559</v>
      </c>
      <c r="E21" s="105">
        <f t="shared" si="0"/>
        <v>-0.028</v>
      </c>
    </row>
    <row r="22" s="47" customFormat="1" ht="18.95" customHeight="1" spans="1:5">
      <c r="A22" s="294" t="s">
        <v>76</v>
      </c>
      <c r="B22" s="295" t="s">
        <v>93</v>
      </c>
      <c r="C22" s="296"/>
      <c r="D22" s="296">
        <v>506</v>
      </c>
      <c r="E22" s="105" t="str">
        <f t="shared" si="0"/>
        <v/>
      </c>
    </row>
    <row r="23" s="47" customFormat="1" ht="18.95" customHeight="1" spans="1:5">
      <c r="A23" s="294" t="s">
        <v>76</v>
      </c>
      <c r="B23" s="295" t="s">
        <v>94</v>
      </c>
      <c r="C23" s="296"/>
      <c r="D23" s="296"/>
      <c r="E23" s="105" t="str">
        <f t="shared" si="0"/>
        <v/>
      </c>
    </row>
    <row r="24" s="156" customFormat="1" ht="18.95" customHeight="1" spans="1:5">
      <c r="A24" s="291" t="s">
        <v>76</v>
      </c>
      <c r="B24" s="292" t="s">
        <v>95</v>
      </c>
      <c r="C24" s="293">
        <f>SUM(C25:C32)</f>
        <v>306011</v>
      </c>
      <c r="D24" s="293">
        <f>SUM(D25:D32)</f>
        <v>300136</v>
      </c>
      <c r="E24" s="102">
        <f t="shared" si="0"/>
        <v>-0.019</v>
      </c>
    </row>
    <row r="25" s="47" customFormat="1" ht="18.95" customHeight="1" spans="1:5">
      <c r="A25" s="294" t="s">
        <v>76</v>
      </c>
      <c r="B25" s="295" t="s">
        <v>96</v>
      </c>
      <c r="C25" s="296">
        <v>70550</v>
      </c>
      <c r="D25" s="296">
        <v>43900</v>
      </c>
      <c r="E25" s="105">
        <f t="shared" si="0"/>
        <v>-0.378</v>
      </c>
    </row>
    <row r="26" s="47" customFormat="1" ht="18.95" customHeight="1" spans="1:5">
      <c r="A26" s="294" t="s">
        <v>76</v>
      </c>
      <c r="B26" s="295" t="s">
        <v>97</v>
      </c>
      <c r="C26" s="296">
        <v>32584</v>
      </c>
      <c r="D26" s="296">
        <v>42329</v>
      </c>
      <c r="E26" s="105">
        <f t="shared" si="0"/>
        <v>0.299</v>
      </c>
    </row>
    <row r="27" s="47" customFormat="1" ht="18.95" customHeight="1" spans="1:5">
      <c r="A27" s="294" t="s">
        <v>76</v>
      </c>
      <c r="B27" s="295" t="s">
        <v>98</v>
      </c>
      <c r="C27" s="296">
        <v>16060</v>
      </c>
      <c r="D27" s="296">
        <v>19950</v>
      </c>
      <c r="E27" s="105">
        <f t="shared" si="0"/>
        <v>0.242</v>
      </c>
    </row>
    <row r="28" s="47" customFormat="1" ht="18.95" customHeight="1" spans="1:5">
      <c r="A28" s="294" t="s">
        <v>76</v>
      </c>
      <c r="B28" s="295" t="s">
        <v>99</v>
      </c>
      <c r="C28" s="296">
        <v>770</v>
      </c>
      <c r="D28" s="296">
        <v>36</v>
      </c>
      <c r="E28" s="105">
        <f t="shared" si="0"/>
        <v>-0.953</v>
      </c>
    </row>
    <row r="29" s="47" customFormat="1" ht="18.95" customHeight="1" spans="1:5">
      <c r="A29" s="294" t="s">
        <v>76</v>
      </c>
      <c r="B29" s="295" t="s">
        <v>100</v>
      </c>
      <c r="C29" s="296">
        <v>124268</v>
      </c>
      <c r="D29" s="296">
        <v>145640</v>
      </c>
      <c r="E29" s="105">
        <f t="shared" si="0"/>
        <v>0.172</v>
      </c>
    </row>
    <row r="30" s="47" customFormat="1" ht="18.95" customHeight="1" spans="1:5">
      <c r="A30" s="294" t="s">
        <v>76</v>
      </c>
      <c r="B30" s="295" t="s">
        <v>101</v>
      </c>
      <c r="C30" s="296">
        <v>3776</v>
      </c>
      <c r="D30" s="296">
        <v>4526</v>
      </c>
      <c r="E30" s="105">
        <f t="shared" si="0"/>
        <v>0.199</v>
      </c>
    </row>
    <row r="31" s="47" customFormat="1" ht="18.95" customHeight="1" spans="1:5">
      <c r="A31" s="294" t="s">
        <v>76</v>
      </c>
      <c r="B31" s="295" t="s">
        <v>102</v>
      </c>
      <c r="C31" s="296">
        <v>10248</v>
      </c>
      <c r="D31" s="296">
        <v>13250</v>
      </c>
      <c r="E31" s="105">
        <f t="shared" si="0"/>
        <v>0.293</v>
      </c>
    </row>
    <row r="32" s="47" customFormat="1" ht="18.95" customHeight="1" spans="1:5">
      <c r="A32" s="294" t="s">
        <v>76</v>
      </c>
      <c r="B32" s="295" t="s">
        <v>103</v>
      </c>
      <c r="C32" s="296">
        <v>47755</v>
      </c>
      <c r="D32" s="296">
        <v>30505</v>
      </c>
      <c r="E32" s="105">
        <f t="shared" si="0"/>
        <v>-0.361</v>
      </c>
    </row>
    <row r="33" s="47" customFormat="1" ht="18.95" customHeight="1" spans="1:5">
      <c r="A33" s="294" t="s">
        <v>76</v>
      </c>
      <c r="B33" s="297" t="s">
        <v>104</v>
      </c>
      <c r="C33" s="293">
        <f>C6+C24</f>
        <v>802605</v>
      </c>
      <c r="D33" s="293">
        <f>D6+D24</f>
        <v>866868</v>
      </c>
      <c r="E33" s="102">
        <f t="shared" si="0"/>
        <v>0.08</v>
      </c>
    </row>
    <row r="34" s="156" customFormat="1" ht="18.95" customHeight="1" spans="1:5">
      <c r="A34" s="291" t="s">
        <v>76</v>
      </c>
      <c r="B34" s="292" t="s">
        <v>105</v>
      </c>
      <c r="C34" s="298">
        <f>SUM(C35:C37)</f>
        <v>1542398</v>
      </c>
      <c r="D34" s="298">
        <f>SUM(D35:D37)</f>
        <v>1729033</v>
      </c>
      <c r="E34" s="102">
        <f t="shared" si="0"/>
        <v>0.121</v>
      </c>
    </row>
    <row r="35" s="47" customFormat="1" ht="18.95" customHeight="1" spans="1:5">
      <c r="A35" s="294" t="s">
        <v>76</v>
      </c>
      <c r="B35" s="295" t="s">
        <v>106</v>
      </c>
      <c r="C35" s="296">
        <v>125968</v>
      </c>
      <c r="D35" s="296">
        <v>126637</v>
      </c>
      <c r="E35" s="102"/>
    </row>
    <row r="36" s="47" customFormat="1" ht="18.95" customHeight="1" spans="1:5">
      <c r="A36" s="294" t="s">
        <v>76</v>
      </c>
      <c r="B36" s="295" t="s">
        <v>107</v>
      </c>
      <c r="C36" s="296">
        <v>745157</v>
      </c>
      <c r="D36" s="296">
        <v>830418</v>
      </c>
      <c r="E36" s="102"/>
    </row>
    <row r="37" ht="18.95" customHeight="1" spans="1:5">
      <c r="A37" s="294" t="s">
        <v>76</v>
      </c>
      <c r="B37" s="295" t="s">
        <v>108</v>
      </c>
      <c r="C37" s="296">
        <v>671273</v>
      </c>
      <c r="D37" s="296">
        <v>771978</v>
      </c>
      <c r="E37" s="102"/>
    </row>
    <row r="38" s="215" customFormat="1" ht="18.95" customHeight="1" spans="1:5">
      <c r="A38" s="291" t="s">
        <v>76</v>
      </c>
      <c r="B38" s="292" t="s">
        <v>109</v>
      </c>
      <c r="C38" s="293">
        <f>SUM(C39:C40)</f>
        <v>0</v>
      </c>
      <c r="D38" s="293">
        <f>SUM(D39:D40)</f>
        <v>0</v>
      </c>
      <c r="E38" s="102"/>
    </row>
    <row r="39" s="199" customFormat="1" ht="18.95" customHeight="1" spans="1:5">
      <c r="A39" s="294" t="s">
        <v>76</v>
      </c>
      <c r="B39" s="295" t="s">
        <v>110</v>
      </c>
      <c r="C39" s="296"/>
      <c r="D39" s="296"/>
      <c r="E39" s="105"/>
    </row>
    <row r="40" s="199" customFormat="1" ht="18.95" customHeight="1" spans="1:5">
      <c r="A40" s="294" t="s">
        <v>76</v>
      </c>
      <c r="B40" s="295" t="s">
        <v>111</v>
      </c>
      <c r="C40" s="296"/>
      <c r="D40" s="296"/>
      <c r="E40" s="105"/>
    </row>
    <row r="41" s="156" customFormat="1" ht="18.95" customHeight="1" spans="1:5">
      <c r="A41" s="291" t="s">
        <v>76</v>
      </c>
      <c r="B41" s="292" t="s">
        <v>112</v>
      </c>
      <c r="C41" s="298"/>
      <c r="D41" s="298">
        <v>207200</v>
      </c>
      <c r="E41" s="102"/>
    </row>
    <row r="42" s="156" customFormat="1" ht="18.95" customHeight="1" spans="1:5">
      <c r="A42" s="291" t="s">
        <v>76</v>
      </c>
      <c r="B42" s="292" t="s">
        <v>113</v>
      </c>
      <c r="C42" s="298">
        <v>71793</v>
      </c>
      <c r="D42" s="298">
        <v>38937</v>
      </c>
      <c r="E42" s="102"/>
    </row>
    <row r="43" s="156" customFormat="1" ht="18.95" customHeight="1" spans="1:5">
      <c r="A43" s="291" t="s">
        <v>76</v>
      </c>
      <c r="B43" s="292" t="s">
        <v>114</v>
      </c>
      <c r="C43" s="298">
        <v>5113</v>
      </c>
      <c r="D43" s="298">
        <v>194952</v>
      </c>
      <c r="E43" s="102"/>
    </row>
    <row r="44" s="156" customFormat="1" ht="18.95" customHeight="1" spans="1:5">
      <c r="A44" s="291" t="s">
        <v>76</v>
      </c>
      <c r="B44" s="292" t="s">
        <v>115</v>
      </c>
      <c r="C44" s="298">
        <v>17463</v>
      </c>
      <c r="D44" s="298">
        <v>16214</v>
      </c>
      <c r="E44" s="102"/>
    </row>
    <row r="45" s="156" customFormat="1" ht="18.95" customHeight="1" spans="1:5">
      <c r="A45" s="291" t="s">
        <v>76</v>
      </c>
      <c r="B45" s="292" t="s">
        <v>116</v>
      </c>
      <c r="C45" s="298">
        <f>SUM(C46:C47)</f>
        <v>536000</v>
      </c>
      <c r="D45" s="298">
        <f>SUM(D46:D47)</f>
        <v>-67400</v>
      </c>
      <c r="E45" s="102"/>
    </row>
    <row r="46" s="199" customFormat="1" ht="18.95" customHeight="1" spans="1:5">
      <c r="A46" s="294" t="s">
        <v>76</v>
      </c>
      <c r="B46" s="295" t="s">
        <v>117</v>
      </c>
      <c r="C46" s="296">
        <v>152000</v>
      </c>
      <c r="D46" s="296">
        <v>45000</v>
      </c>
      <c r="E46" s="105"/>
    </row>
    <row r="47" s="199" customFormat="1" ht="18.95" customHeight="1" spans="1:5">
      <c r="A47" s="294" t="s">
        <v>76</v>
      </c>
      <c r="B47" s="295" t="s">
        <v>118</v>
      </c>
      <c r="C47" s="296">
        <v>384000</v>
      </c>
      <c r="D47" s="296">
        <v>-112400</v>
      </c>
      <c r="E47" s="105"/>
    </row>
    <row r="48" s="156" customFormat="1" ht="18.95" customHeight="1" spans="1:5">
      <c r="A48" s="291" t="s">
        <v>76</v>
      </c>
      <c r="B48" s="292" t="s">
        <v>119</v>
      </c>
      <c r="C48" s="298"/>
      <c r="D48" s="298"/>
      <c r="E48" s="102"/>
    </row>
    <row r="49" ht="18.95" customHeight="1" spans="1:5">
      <c r="A49" s="294" t="s">
        <v>76</v>
      </c>
      <c r="B49" s="297" t="s">
        <v>120</v>
      </c>
      <c r="C49" s="293">
        <f>SUM(C33,C34,C38,C42,C43,C45,C48,C44,C41)</f>
        <v>2975372</v>
      </c>
      <c r="D49" s="293">
        <f>SUM(D33,D34,D38,D42,D43,D45,D48,D44,D41)</f>
        <v>2985804</v>
      </c>
      <c r="E49" s="102"/>
    </row>
    <row r="50" ht="18.95" customHeight="1"/>
    <row r="51" ht="18.95" customHeight="1"/>
    <row r="52" ht="18.95" customHeight="1"/>
    <row r="53" ht="18.95" customHeight="1"/>
    <row r="54" ht="18.95" customHeight="1"/>
    <row r="55" ht="18.95" customHeight="1"/>
    <row r="56" ht="18.95" customHeight="1"/>
    <row r="57" ht="18.95" customHeight="1"/>
    <row r="58" ht="18.95" customHeight="1"/>
    <row r="59" ht="18.95" customHeight="1"/>
    <row r="60" ht="18.95" customHeight="1"/>
    <row r="61" ht="18.95" customHeight="1"/>
    <row r="62" ht="18.95" customHeight="1"/>
    <row r="63" ht="18.95" customHeight="1"/>
    <row r="64" ht="18.95" customHeight="1"/>
    <row r="65" ht="18.95" customHeight="1"/>
    <row r="66" ht="18.95" customHeight="1"/>
    <row r="67" ht="18.95" customHeight="1"/>
    <row r="68" ht="18.95" customHeight="1"/>
    <row r="69" ht="18.95" customHeight="1"/>
    <row r="70" ht="18.95" customHeight="1"/>
    <row r="71" ht="18.95" customHeight="1"/>
    <row r="72" ht="18.95" customHeight="1"/>
    <row r="73" ht="18.95" customHeight="1"/>
    <row r="74" ht="18.95" customHeight="1"/>
    <row r="75" ht="18.95" customHeight="1"/>
    <row r="76" ht="18.95" customHeight="1"/>
    <row r="77" ht="18.95" customHeight="1"/>
    <row r="78" ht="18.95" customHeight="1"/>
    <row r="79" ht="18.95" customHeight="1"/>
    <row r="80" ht="18.95" customHeight="1"/>
    <row r="81" ht="18.95" customHeight="1"/>
    <row r="82" ht="18.95" customHeight="1"/>
    <row r="83" ht="18.95" customHeight="1"/>
    <row r="84" ht="18.95" customHeight="1"/>
    <row r="85" ht="18.95" customHeight="1"/>
    <row r="86" ht="18.95" customHeight="1"/>
    <row r="87" ht="18.95" customHeight="1"/>
    <row r="88" ht="18.95" customHeight="1"/>
    <row r="89" ht="18.95" customHeight="1"/>
    <row r="90" ht="18.95" customHeight="1"/>
    <row r="91" ht="18.95" customHeight="1"/>
    <row r="92" ht="18.95" customHeight="1"/>
    <row r="93" ht="18.95" customHeight="1"/>
    <row r="94" ht="18.95" customHeight="1"/>
    <row r="95" ht="18.95" customHeight="1"/>
    <row r="96" ht="18.95" customHeight="1"/>
    <row r="97" ht="18.95" customHeight="1"/>
    <row r="98" ht="18.95" customHeight="1"/>
    <row r="99" ht="18.95" customHeight="1"/>
    <row r="100" ht="18.95" customHeight="1"/>
    <row r="101" ht="18.95" customHeight="1"/>
    <row r="102" ht="18.95" customHeight="1"/>
    <row r="103" ht="18.95" customHeight="1"/>
    <row r="104" ht="18.95" customHeight="1"/>
    <row r="105" ht="18.95" customHeight="1"/>
    <row r="106" ht="18.95" customHeight="1"/>
    <row r="107" ht="18.95" customHeight="1"/>
    <row r="108" ht="18.95" customHeight="1"/>
    <row r="109" ht="18.95" customHeight="1"/>
    <row r="110" ht="18.95" customHeight="1"/>
    <row r="111" ht="18.95" customHeight="1"/>
    <row r="112" ht="18.95" customHeight="1"/>
    <row r="113" ht="18.95" customHeight="1"/>
    <row r="114" ht="18.95" customHeight="1"/>
    <row r="115" ht="18.95" customHeight="1"/>
    <row r="116" ht="18.95" customHeight="1"/>
    <row r="117" ht="18.95" customHeight="1"/>
    <row r="118" ht="18.95" customHeight="1"/>
    <row r="119" ht="18.95" customHeight="1"/>
    <row r="120" ht="18.95" customHeight="1"/>
  </sheetData>
  <autoFilter ref="A5:E49">
    <extLst/>
  </autoFilter>
  <mergeCells count="4">
    <mergeCell ref="B1:E1"/>
    <mergeCell ref="D4:E4"/>
    <mergeCell ref="B4:B5"/>
    <mergeCell ref="C4:C5"/>
  </mergeCells>
  <conditionalFormatting sqref="B19">
    <cfRule type="expression" dxfId="0" priority="39" stopIfTrue="1">
      <formula>"len($A:$A)=3"</formula>
    </cfRule>
  </conditionalFormatting>
  <conditionalFormatting sqref="B38">
    <cfRule type="expression" dxfId="0" priority="21" stopIfTrue="1">
      <formula>"len($A:$A)=3"</formula>
    </cfRule>
    <cfRule type="expression" dxfId="0" priority="22" stopIfTrue="1">
      <formula>"len($A:$A)=3"</formula>
    </cfRule>
  </conditionalFormatting>
  <conditionalFormatting sqref="B41">
    <cfRule type="expression" dxfId="0" priority="3" stopIfTrue="1">
      <formula>"len($A:$A)=3"</formula>
    </cfRule>
    <cfRule type="expression" dxfId="0" priority="4" stopIfTrue="1">
      <formula>"len($A:$A)=3"</formula>
    </cfRule>
  </conditionalFormatting>
  <conditionalFormatting sqref="E41">
    <cfRule type="cellIs" dxfId="1" priority="1" stopIfTrue="1" operator="lessThan">
      <formula>0</formula>
    </cfRule>
    <cfRule type="cellIs" dxfId="2" priority="2" stopIfTrue="1" operator="greaterThan">
      <formula>5</formula>
    </cfRule>
  </conditionalFormatting>
  <conditionalFormatting sqref="B48">
    <cfRule type="expression" dxfId="0" priority="7" stopIfTrue="1">
      <formula>"len($A:$A)=3"</formula>
    </cfRule>
    <cfRule type="expression" dxfId="0" priority="8" stopIfTrue="1">
      <formula>"len($A:$A)=3"</formula>
    </cfRule>
  </conditionalFormatting>
  <conditionalFormatting sqref="E48">
    <cfRule type="cellIs" dxfId="1" priority="5" stopIfTrue="1" operator="lessThan">
      <formula>0</formula>
    </cfRule>
    <cfRule type="cellIs" dxfId="2" priority="6" stopIfTrue="1" operator="greaterThan">
      <formula>5</formula>
    </cfRule>
  </conditionalFormatting>
  <conditionalFormatting sqref="B42:B45">
    <cfRule type="expression" dxfId="0" priority="11" stopIfTrue="1">
      <formula>"len($A:$A)=3"</formula>
    </cfRule>
    <cfRule type="expression" dxfId="0" priority="12" stopIfTrue="1">
      <formula>"len($A:$A)=3"</formula>
    </cfRule>
  </conditionalFormatting>
  <conditionalFormatting sqref="E6:E33">
    <cfRule type="cellIs" dxfId="1" priority="37" stopIfTrue="1" operator="lessThan">
      <formula>0</formula>
    </cfRule>
    <cfRule type="cellIs" dxfId="2" priority="38" stopIfTrue="1" operator="greaterThan">
      <formula>5</formula>
    </cfRule>
  </conditionalFormatting>
  <conditionalFormatting sqref="E42:E45">
    <cfRule type="cellIs" dxfId="1" priority="9" stopIfTrue="1" operator="lessThan">
      <formula>0</formula>
    </cfRule>
    <cfRule type="cellIs" dxfId="2" priority="10" stopIfTrue="1" operator="greaterThan">
      <formula>5</formula>
    </cfRule>
  </conditionalFormatting>
  <conditionalFormatting sqref="E46:E47">
    <cfRule type="cellIs" dxfId="1" priority="13" stopIfTrue="1" operator="lessThan">
      <formula>0</formula>
    </cfRule>
    <cfRule type="cellIs" dxfId="2" priority="14" stopIfTrue="1" operator="greaterThan">
      <formula>5</formula>
    </cfRule>
  </conditionalFormatting>
  <conditionalFormatting sqref="B34:B35 B6:B32">
    <cfRule type="expression" dxfId="0" priority="43" stopIfTrue="1">
      <formula>"len($A:$A)=3"</formula>
    </cfRule>
  </conditionalFormatting>
  <conditionalFormatting sqref="B34:B35 B29:B32">
    <cfRule type="expression" dxfId="0" priority="40" stopIfTrue="1">
      <formula>"len($A:$A)=3"</formula>
    </cfRule>
  </conditionalFormatting>
  <conditionalFormatting sqref="E34:E40 E49">
    <cfRule type="cellIs" dxfId="1" priority="35" stopIfTrue="1" operator="lessThan">
      <formula>0</formula>
    </cfRule>
    <cfRule type="cellIs" dxfId="2" priority="36" stopIfTrue="1" operator="greaterThan">
      <formula>5</formula>
    </cfRule>
  </conditionalFormatting>
  <dataValidations count="1">
    <dataValidation type="decimal" operator="greaterThanOrEqual" allowBlank="1" showInputMessage="1" showErrorMessage="1" errorTitle="提示" error="对不起，此处只能输入数字。" sqref="C33:D33 C6:D7">
      <formula1>-99999999999999900000</formula1>
    </dataValidation>
  </dataValidations>
  <printOptions horizontalCentered="1"/>
  <pageMargins left="0.786805555555556" right="0.786805555555556" top="0.786805555555556" bottom="0.786805555555556" header="0.590277777777778" footer="0.393055555555556"/>
  <pageSetup paperSize="9" orientation="portrait" useFirstPageNumber="1"/>
  <headerFooter alignWithMargins="0">
    <oddFooter>&amp;C— &amp;P —</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E44"/>
  <sheetViews>
    <sheetView showZeros="0" workbookViewId="0">
      <selection activeCell="C41" sqref="C41"/>
    </sheetView>
  </sheetViews>
  <sheetFormatPr defaultColWidth="9" defaultRowHeight="14.25" outlineLevelCol="4"/>
  <cols>
    <col min="1" max="1" width="8.25" style="49" customWidth="1"/>
    <col min="2" max="2" width="36.75" style="49" customWidth="1"/>
    <col min="3" max="4" width="11.625" style="49" customWidth="1"/>
    <col min="5" max="5" width="11.625" style="50" customWidth="1"/>
    <col min="6" max="16384" width="9" style="49"/>
  </cols>
  <sheetData>
    <row r="1" s="46" customFormat="1" ht="27" spans="1:5">
      <c r="A1" s="51" t="s">
        <v>3306</v>
      </c>
      <c r="B1" s="51"/>
      <c r="C1" s="51"/>
      <c r="D1" s="51"/>
      <c r="E1" s="51"/>
    </row>
    <row r="2" s="47" customFormat="1" ht="9" customHeight="1" spans="1:5">
      <c r="A2" s="52"/>
      <c r="B2" s="52"/>
      <c r="C2" s="52"/>
      <c r="D2" s="52"/>
      <c r="E2" s="52"/>
    </row>
    <row r="3" ht="20.25" customHeight="1" spans="1:5">
      <c r="A3" s="47" t="s">
        <v>3307</v>
      </c>
      <c r="B3" s="47"/>
      <c r="D3" s="53"/>
      <c r="E3" s="53" t="s">
        <v>69</v>
      </c>
    </row>
    <row r="4" s="48" customFormat="1" ht="24" customHeight="1" spans="1:5">
      <c r="A4" s="54" t="s">
        <v>3308</v>
      </c>
      <c r="B4" s="55"/>
      <c r="C4" s="56" t="s">
        <v>71</v>
      </c>
      <c r="D4" s="56" t="s">
        <v>72</v>
      </c>
      <c r="E4" s="56"/>
    </row>
    <row r="5" s="48" customFormat="1" ht="24" customHeight="1" spans="1:5">
      <c r="A5" s="57"/>
      <c r="B5" s="58"/>
      <c r="C5" s="56"/>
      <c r="D5" s="56" t="s">
        <v>74</v>
      </c>
      <c r="E5" s="59" t="s">
        <v>75</v>
      </c>
    </row>
    <row r="6" ht="24.95" customHeight="1" spans="1:5">
      <c r="A6" s="82" t="s">
        <v>3309</v>
      </c>
      <c r="B6" s="83" t="s">
        <v>3310</v>
      </c>
      <c r="C6" s="84">
        <v>1387225</v>
      </c>
      <c r="D6" s="85">
        <v>1525151</v>
      </c>
      <c r="E6" s="63">
        <f>IF(OR(VALUE(D6)=0,ISERROR(D6/C6-1)),"",ROUND(D6/C6-1,3))</f>
        <v>0.099</v>
      </c>
    </row>
    <row r="7" ht="24.95" customHeight="1" spans="1:5">
      <c r="A7" s="89"/>
      <c r="B7" s="83" t="s">
        <v>3311</v>
      </c>
      <c r="C7" s="84">
        <v>1667788</v>
      </c>
      <c r="D7" s="85">
        <v>1768000</v>
      </c>
      <c r="E7" s="63">
        <f>IF(OR(VALUE(D7)=0,ISERROR(D7/C7-1)),"",ROUND(D7/C7-1,3))</f>
        <v>0.06</v>
      </c>
    </row>
    <row r="8" ht="24.95" customHeight="1" spans="1:5">
      <c r="A8" s="89"/>
      <c r="B8" s="83" t="s">
        <v>3312</v>
      </c>
      <c r="C8" s="84">
        <v>536000</v>
      </c>
      <c r="D8" s="85">
        <v>-67400</v>
      </c>
      <c r="E8" s="63">
        <f>IF(OR(VALUE(D8)=0,ISERROR(D8/C8-1)),"",ROUND(D8/C8-1,3))</f>
        <v>-1.126</v>
      </c>
    </row>
    <row r="9" ht="24.95" customHeight="1" spans="1:5">
      <c r="A9" s="89"/>
      <c r="B9" s="83" t="s">
        <v>3313</v>
      </c>
      <c r="C9" s="84">
        <v>398074</v>
      </c>
      <c r="D9" s="84">
        <v>120151</v>
      </c>
      <c r="E9" s="63">
        <f>IF(OR(VALUE(D9)=0,ISERROR(D9/C9-1)),"",ROUND(D9/C9-1,3))</f>
        <v>-0.698</v>
      </c>
    </row>
    <row r="10" ht="24.95" customHeight="1" spans="1:5">
      <c r="A10" s="90"/>
      <c r="B10" s="83" t="s">
        <v>3314</v>
      </c>
      <c r="C10" s="84">
        <v>1525151</v>
      </c>
      <c r="D10" s="85">
        <v>1337600</v>
      </c>
      <c r="E10" s="63">
        <f t="shared" ref="E10:E20" si="0">IF(OR(VALUE(D10)=0,ISERROR(D10/C10-1)),"",ROUND(D10/C10-1,3))</f>
        <v>-0.123</v>
      </c>
    </row>
    <row r="11" ht="24.95" customHeight="1" spans="1:5">
      <c r="A11" s="82" t="s">
        <v>3315</v>
      </c>
      <c r="B11" s="83" t="s">
        <v>3316</v>
      </c>
      <c r="C11" s="84">
        <v>697431</v>
      </c>
      <c r="D11" s="84">
        <v>627147</v>
      </c>
      <c r="E11" s="63">
        <f t="shared" si="0"/>
        <v>-0.101</v>
      </c>
    </row>
    <row r="12" ht="24.95" customHeight="1" spans="1:5">
      <c r="A12" s="89"/>
      <c r="B12" s="83" t="s">
        <v>3317</v>
      </c>
      <c r="C12" s="84">
        <v>811586</v>
      </c>
      <c r="D12" s="84">
        <v>969000</v>
      </c>
      <c r="E12" s="63">
        <f t="shared" si="0"/>
        <v>0.194</v>
      </c>
    </row>
    <row r="13" ht="24.95" customHeight="1" spans="1:5">
      <c r="A13" s="89"/>
      <c r="B13" s="83" t="s">
        <v>3318</v>
      </c>
      <c r="C13" s="84">
        <v>302000</v>
      </c>
      <c r="D13" s="84">
        <v>173800</v>
      </c>
      <c r="E13" s="63">
        <f t="shared" si="0"/>
        <v>-0.425</v>
      </c>
    </row>
    <row r="14" ht="24.95" customHeight="1" spans="1:5">
      <c r="A14" s="89"/>
      <c r="B14" s="83" t="s">
        <v>3319</v>
      </c>
      <c r="C14" s="84">
        <v>372284</v>
      </c>
      <c r="D14" s="84">
        <v>22647</v>
      </c>
      <c r="E14" s="63">
        <f t="shared" si="0"/>
        <v>-0.939</v>
      </c>
    </row>
    <row r="15" ht="24.95" customHeight="1" spans="1:5">
      <c r="A15" s="90"/>
      <c r="B15" s="83" t="s">
        <v>3320</v>
      </c>
      <c r="C15" s="84">
        <v>627147</v>
      </c>
      <c r="D15" s="84">
        <v>778300</v>
      </c>
      <c r="E15" s="63">
        <f t="shared" si="0"/>
        <v>0.241</v>
      </c>
    </row>
    <row r="16" ht="24.95" customHeight="1" spans="1:5">
      <c r="A16" s="82" t="s">
        <v>2680</v>
      </c>
      <c r="B16" s="83" t="s">
        <v>3321</v>
      </c>
      <c r="C16" s="88">
        <v>2084656</v>
      </c>
      <c r="D16" s="88">
        <v>2152298</v>
      </c>
      <c r="E16" s="63">
        <f t="shared" si="0"/>
        <v>0.032</v>
      </c>
    </row>
    <row r="17" ht="24.95" customHeight="1" spans="1:5">
      <c r="A17" s="89"/>
      <c r="B17" s="83" t="s">
        <v>3322</v>
      </c>
      <c r="C17" s="88">
        <v>2479374</v>
      </c>
      <c r="D17" s="88">
        <v>2737000</v>
      </c>
      <c r="E17" s="63">
        <f t="shared" si="0"/>
        <v>0.104</v>
      </c>
    </row>
    <row r="18" ht="24.95" customHeight="1" spans="1:5">
      <c r="A18" s="89"/>
      <c r="B18" s="83" t="s">
        <v>3323</v>
      </c>
      <c r="C18" s="88">
        <v>838000</v>
      </c>
      <c r="D18" s="88">
        <v>106400</v>
      </c>
      <c r="E18" s="63">
        <f t="shared" si="0"/>
        <v>-0.873</v>
      </c>
    </row>
    <row r="19" ht="24.95" customHeight="1" spans="1:5">
      <c r="A19" s="89"/>
      <c r="B19" s="83" t="s">
        <v>3324</v>
      </c>
      <c r="C19" s="88">
        <v>770358</v>
      </c>
      <c r="D19" s="88">
        <v>142798</v>
      </c>
      <c r="E19" s="63">
        <f t="shared" si="0"/>
        <v>-0.815</v>
      </c>
    </row>
    <row r="20" ht="24.95" customHeight="1" spans="1:5">
      <c r="A20" s="90"/>
      <c r="B20" s="83" t="s">
        <v>3325</v>
      </c>
      <c r="C20" s="88">
        <v>2152298</v>
      </c>
      <c r="D20" s="88">
        <v>2115900</v>
      </c>
      <c r="E20" s="63">
        <f t="shared" si="0"/>
        <v>-0.017</v>
      </c>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7">
    <mergeCell ref="A1:E1"/>
    <mergeCell ref="D4:E4"/>
    <mergeCell ref="A6:A10"/>
    <mergeCell ref="A11:A15"/>
    <mergeCell ref="A16:A20"/>
    <mergeCell ref="C4:C5"/>
    <mergeCell ref="A4:B5"/>
  </mergeCells>
  <conditionalFormatting sqref="E6:E20">
    <cfRule type="cellIs" dxfId="1" priority="9" stopIfTrue="1" operator="lessThan">
      <formula>0</formula>
    </cfRule>
    <cfRule type="cellIs" dxfId="2" priority="10" stopIfTrue="1" operator="greaterThan">
      <formula>5</formula>
    </cfRule>
  </conditionalFormatting>
  <conditionalFormatting sqref="A18:B20 A6:B16">
    <cfRule type="expression" dxfId="0" priority="11" stopIfTrue="1">
      <formula>"len($A:$A)=3"</formula>
    </cfRule>
  </conditionalFormatting>
  <printOptions horizontalCentered="1"/>
  <pageMargins left="0.786805555555556" right="0.786805555555556" top="0.786805555555556" bottom="0.786805555555556" header="0.590277777777778" footer="0.393055555555556"/>
  <pageSetup paperSize="9" firstPageNumber="153" orientation="portrait" useFirstPageNumber="1"/>
  <headerFooter>
    <oddFooter>&amp;C— &amp;P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E44"/>
  <sheetViews>
    <sheetView showZeros="0" workbookViewId="0">
      <selection activeCell="C41" sqref="C41"/>
    </sheetView>
  </sheetViews>
  <sheetFormatPr defaultColWidth="9" defaultRowHeight="14.25" outlineLevelCol="4"/>
  <cols>
    <col min="1" max="1" width="7.625" style="49" customWidth="1"/>
    <col min="2" max="2" width="36.125" style="49" customWidth="1"/>
    <col min="3" max="4" width="11.625" style="49" customWidth="1"/>
    <col min="5" max="5" width="11.625" style="50" customWidth="1"/>
    <col min="6" max="16384" width="9" style="49"/>
  </cols>
  <sheetData>
    <row r="1" s="46" customFormat="1" ht="27" spans="1:5">
      <c r="A1" s="51" t="s">
        <v>3326</v>
      </c>
      <c r="B1" s="51"/>
      <c r="C1" s="51"/>
      <c r="D1" s="51"/>
      <c r="E1" s="51"/>
    </row>
    <row r="2" s="47" customFormat="1" ht="9" customHeight="1" spans="1:5">
      <c r="A2" s="52"/>
      <c r="B2" s="52"/>
      <c r="C2" s="52"/>
      <c r="D2" s="52"/>
      <c r="E2" s="52"/>
    </row>
    <row r="3" ht="20.25" customHeight="1" spans="1:5">
      <c r="A3" s="47" t="s">
        <v>3327</v>
      </c>
      <c r="B3" s="47"/>
      <c r="D3" s="53"/>
      <c r="E3" s="53" t="s">
        <v>69</v>
      </c>
    </row>
    <row r="4" s="48" customFormat="1" ht="24" customHeight="1" spans="1:5">
      <c r="A4" s="54" t="s">
        <v>3308</v>
      </c>
      <c r="B4" s="55"/>
      <c r="C4" s="56" t="s">
        <v>71</v>
      </c>
      <c r="D4" s="56" t="s">
        <v>72</v>
      </c>
      <c r="E4" s="56"/>
    </row>
    <row r="5" s="48" customFormat="1" ht="24" customHeight="1" spans="1:5">
      <c r="A5" s="57"/>
      <c r="B5" s="58"/>
      <c r="C5" s="56"/>
      <c r="D5" s="56" t="s">
        <v>74</v>
      </c>
      <c r="E5" s="59" t="s">
        <v>75</v>
      </c>
    </row>
    <row r="6" ht="24.95" customHeight="1" spans="1:5">
      <c r="A6" s="82" t="s">
        <v>3309</v>
      </c>
      <c r="B6" s="83" t="s">
        <v>3310</v>
      </c>
      <c r="C6" s="84">
        <v>486923</v>
      </c>
      <c r="D6" s="85">
        <v>586344</v>
      </c>
      <c r="E6" s="63">
        <f>IF(OR(VALUE(D6)=0,ISERROR(D6/C6-1)),"",ROUND(D6/C6-1,3))</f>
        <v>0.204</v>
      </c>
    </row>
    <row r="7" ht="24.95" customHeight="1" spans="1:5">
      <c r="A7" s="86"/>
      <c r="B7" s="83" t="s">
        <v>3311</v>
      </c>
      <c r="C7" s="84">
        <v>520234</v>
      </c>
      <c r="D7" s="85">
        <v>542500</v>
      </c>
      <c r="E7" s="63">
        <f>IF(OR(VALUE(D7)=0,ISERROR(D7/C7-1)),"",ROUND(D7/C7-1,3))</f>
        <v>0.043</v>
      </c>
    </row>
    <row r="8" ht="24.95" customHeight="1" spans="1:5">
      <c r="A8" s="86"/>
      <c r="B8" s="83" t="s">
        <v>3312</v>
      </c>
      <c r="C8" s="84">
        <v>286884</v>
      </c>
      <c r="D8" s="85">
        <v>-150819</v>
      </c>
      <c r="E8" s="63">
        <f>IF(OR(VALUE(D8)=0,ISERROR(D8/C8-1)),"",ROUND(D8/C8-1,3))</f>
        <v>-1.526</v>
      </c>
    </row>
    <row r="9" ht="24.95" customHeight="1" spans="1:5">
      <c r="A9" s="86"/>
      <c r="B9" s="83" t="s">
        <v>3313</v>
      </c>
      <c r="C9" s="84">
        <v>187463</v>
      </c>
      <c r="D9" s="84">
        <v>34300</v>
      </c>
      <c r="E9" s="63">
        <f>IF(OR(VALUE(D9)=0,ISERROR(D9/C9-1)),"",ROUND(D9/C9-1,3))</f>
        <v>-0.817</v>
      </c>
    </row>
    <row r="10" ht="24.95" customHeight="1" spans="1:5">
      <c r="A10" s="87"/>
      <c r="B10" s="83" t="s">
        <v>3314</v>
      </c>
      <c r="C10" s="84">
        <v>586344</v>
      </c>
      <c r="D10" s="85">
        <v>401225</v>
      </c>
      <c r="E10" s="63">
        <f t="shared" ref="E10:E20" si="0">IF(OR(VALUE(D10)=0,ISERROR(D10/C10-1)),"",ROUND(D10/C10-1,3))</f>
        <v>-0.316</v>
      </c>
    </row>
    <row r="11" ht="24.95" customHeight="1" spans="1:5">
      <c r="A11" s="82" t="s">
        <v>3315</v>
      </c>
      <c r="B11" s="83" t="s">
        <v>3316</v>
      </c>
      <c r="C11" s="84">
        <v>264169</v>
      </c>
      <c r="D11" s="84">
        <v>197870</v>
      </c>
      <c r="E11" s="63">
        <f t="shared" si="0"/>
        <v>-0.251</v>
      </c>
    </row>
    <row r="12" ht="24.95" customHeight="1" spans="1:5">
      <c r="A12" s="86"/>
      <c r="B12" s="83" t="s">
        <v>3317</v>
      </c>
      <c r="C12" s="84">
        <v>270269</v>
      </c>
      <c r="D12" s="84">
        <v>278000</v>
      </c>
      <c r="E12" s="63">
        <f t="shared" si="0"/>
        <v>0.029</v>
      </c>
    </row>
    <row r="13" ht="24.95" customHeight="1" spans="1:5">
      <c r="A13" s="86"/>
      <c r="B13" s="83" t="s">
        <v>3318</v>
      </c>
      <c r="C13" s="84">
        <v>98340</v>
      </c>
      <c r="D13" s="84">
        <v>100</v>
      </c>
      <c r="E13" s="63">
        <f t="shared" si="0"/>
        <v>-0.999</v>
      </c>
    </row>
    <row r="14" ht="24.95" customHeight="1" spans="1:5">
      <c r="A14" s="86"/>
      <c r="B14" s="83" t="s">
        <v>3319</v>
      </c>
      <c r="C14" s="84">
        <v>164639</v>
      </c>
      <c r="D14" s="84">
        <v>4700</v>
      </c>
      <c r="E14" s="63">
        <f t="shared" si="0"/>
        <v>-0.971</v>
      </c>
    </row>
    <row r="15" ht="24.95" customHeight="1" spans="1:5">
      <c r="A15" s="87"/>
      <c r="B15" s="83" t="s">
        <v>3320</v>
      </c>
      <c r="C15" s="84">
        <v>197870</v>
      </c>
      <c r="D15" s="84">
        <v>193270</v>
      </c>
      <c r="E15" s="63">
        <f t="shared" si="0"/>
        <v>-0.023</v>
      </c>
    </row>
    <row r="16" ht="24.95" customHeight="1" spans="1:5">
      <c r="A16" s="82" t="s">
        <v>2680</v>
      </c>
      <c r="B16" s="83" t="s">
        <v>3321</v>
      </c>
      <c r="C16" s="88">
        <v>751092</v>
      </c>
      <c r="D16" s="88">
        <v>784214</v>
      </c>
      <c r="E16" s="63">
        <f t="shared" si="0"/>
        <v>0.044</v>
      </c>
    </row>
    <row r="17" ht="24.95" customHeight="1" spans="1:5">
      <c r="A17" s="86"/>
      <c r="B17" s="83" t="s">
        <v>3322</v>
      </c>
      <c r="C17" s="88">
        <v>790503</v>
      </c>
      <c r="D17" s="88">
        <v>820500</v>
      </c>
      <c r="E17" s="63">
        <f t="shared" si="0"/>
        <v>0.038</v>
      </c>
    </row>
    <row r="18" ht="24.95" customHeight="1" spans="1:5">
      <c r="A18" s="86"/>
      <c r="B18" s="83" t="s">
        <v>3323</v>
      </c>
      <c r="C18" s="88">
        <v>385224</v>
      </c>
      <c r="D18" s="88">
        <v>-150719</v>
      </c>
      <c r="E18" s="63">
        <f t="shared" si="0"/>
        <v>-1.391</v>
      </c>
    </row>
    <row r="19" ht="24.95" customHeight="1" spans="1:5">
      <c r="A19" s="86"/>
      <c r="B19" s="83" t="s">
        <v>3324</v>
      </c>
      <c r="C19" s="88">
        <v>352102</v>
      </c>
      <c r="D19" s="88">
        <v>39000</v>
      </c>
      <c r="E19" s="63">
        <f t="shared" si="0"/>
        <v>-0.889</v>
      </c>
    </row>
    <row r="20" ht="24.95" customHeight="1" spans="1:5">
      <c r="A20" s="87"/>
      <c r="B20" s="83" t="s">
        <v>3325</v>
      </c>
      <c r="C20" s="88">
        <v>784214</v>
      </c>
      <c r="D20" s="88">
        <v>594495</v>
      </c>
      <c r="E20" s="63">
        <f t="shared" si="0"/>
        <v>-0.242</v>
      </c>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7">
    <mergeCell ref="A1:E1"/>
    <mergeCell ref="D4:E4"/>
    <mergeCell ref="A6:A10"/>
    <mergeCell ref="A11:A15"/>
    <mergeCell ref="A16:A20"/>
    <mergeCell ref="C4:C5"/>
    <mergeCell ref="A4:B5"/>
  </mergeCells>
  <conditionalFormatting sqref="E6:E20">
    <cfRule type="cellIs" dxfId="1" priority="1" stopIfTrue="1" operator="lessThan">
      <formula>0</formula>
    </cfRule>
    <cfRule type="cellIs" dxfId="2" priority="2" stopIfTrue="1" operator="greaterThan">
      <formula>5</formula>
    </cfRule>
  </conditionalFormatting>
  <conditionalFormatting sqref="A18:B20 A6:B16">
    <cfRule type="expression" dxfId="0" priority="3" stopIfTrue="1">
      <formula>"len($A:$A)=3"</formula>
    </cfRule>
  </conditionalFormatting>
  <printOptions horizontalCentered="1"/>
  <pageMargins left="0.786805555555556" right="0.786805555555556" top="0.786805555555556" bottom="0.786805555555556" header="0.590277777777778" footer="0.393055555555556"/>
  <pageSetup paperSize="9" firstPageNumber="154" orientation="portrait" useFirstPageNumber="1"/>
  <headerFooter>
    <oddFooter>&amp;C— &amp;P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C41" sqref="C41"/>
    </sheetView>
  </sheetViews>
  <sheetFormatPr defaultColWidth="9" defaultRowHeight="14.25" outlineLevelCol="3"/>
  <cols>
    <col min="1" max="1" width="31" style="49" customWidth="1"/>
    <col min="2" max="3" width="15.625" style="49" customWidth="1"/>
    <col min="4" max="4" width="16.5" style="50" customWidth="1"/>
    <col min="5" max="16384" width="9" style="49"/>
  </cols>
  <sheetData>
    <row r="1" s="46" customFormat="1" ht="27" spans="1:4">
      <c r="A1" s="51" t="s">
        <v>3328</v>
      </c>
      <c r="B1" s="51"/>
      <c r="C1" s="51"/>
      <c r="D1" s="51"/>
    </row>
    <row r="2" s="47" customFormat="1" ht="9" customHeight="1" spans="1:4">
      <c r="A2" s="52"/>
      <c r="B2" s="52"/>
      <c r="C2" s="52"/>
      <c r="D2" s="52"/>
    </row>
    <row r="3" ht="20.25" customHeight="1" spans="1:4">
      <c r="A3" s="47" t="s">
        <v>3329</v>
      </c>
      <c r="C3" s="53"/>
      <c r="D3" s="53" t="s">
        <v>69</v>
      </c>
    </row>
    <row r="4" ht="35.25" customHeight="1" spans="1:4">
      <c r="A4" s="69" t="s">
        <v>3330</v>
      </c>
      <c r="B4" s="70" t="s">
        <v>3331</v>
      </c>
      <c r="C4" s="70" t="s">
        <v>3332</v>
      </c>
      <c r="D4" s="70" t="s">
        <v>3333</v>
      </c>
    </row>
    <row r="5" ht="23.1" customHeight="1" spans="1:4">
      <c r="A5" s="71" t="s">
        <v>3334</v>
      </c>
      <c r="B5" s="80">
        <v>634832</v>
      </c>
      <c r="C5" s="80">
        <v>603081</v>
      </c>
      <c r="D5" s="73">
        <f>+C5-B5</f>
        <v>-31751</v>
      </c>
    </row>
    <row r="6" ht="23.1" customHeight="1" spans="1:4">
      <c r="A6" s="74" t="s">
        <v>3335</v>
      </c>
      <c r="B6" s="81">
        <v>36095</v>
      </c>
      <c r="C6" s="81">
        <v>29900</v>
      </c>
      <c r="D6" s="76">
        <f t="shared" ref="D6:D24" si="0">+C6-B6</f>
        <v>-6195</v>
      </c>
    </row>
    <row r="7" ht="23.1" customHeight="1" spans="1:4">
      <c r="A7" s="74" t="s">
        <v>3336</v>
      </c>
      <c r="B7" s="81">
        <v>307753</v>
      </c>
      <c r="C7" s="81">
        <v>300379</v>
      </c>
      <c r="D7" s="76">
        <f t="shared" si="0"/>
        <v>-7374</v>
      </c>
    </row>
    <row r="8" ht="23.1" customHeight="1" spans="1:4">
      <c r="A8" s="74" t="s">
        <v>3337</v>
      </c>
      <c r="B8" s="81">
        <v>0</v>
      </c>
      <c r="C8" s="81">
        <v>0</v>
      </c>
      <c r="D8" s="76">
        <f t="shared" si="0"/>
        <v>0</v>
      </c>
    </row>
    <row r="9" ht="23.1" customHeight="1" spans="1:4">
      <c r="A9" s="74" t="s">
        <v>3338</v>
      </c>
      <c r="B9" s="81">
        <v>290984</v>
      </c>
      <c r="C9" s="81">
        <v>272802</v>
      </c>
      <c r="D9" s="76">
        <f t="shared" si="0"/>
        <v>-18182</v>
      </c>
    </row>
    <row r="10" ht="23.1" customHeight="1" spans="1:4">
      <c r="A10" s="74" t="s">
        <v>3339</v>
      </c>
      <c r="B10" s="81">
        <v>0</v>
      </c>
      <c r="C10" s="81">
        <v>0</v>
      </c>
      <c r="D10" s="76">
        <f t="shared" si="0"/>
        <v>0</v>
      </c>
    </row>
    <row r="11" ht="23.1" customHeight="1" spans="1:4">
      <c r="A11" s="77" t="s">
        <v>3340</v>
      </c>
      <c r="B11" s="81">
        <v>132634</v>
      </c>
      <c r="C11" s="81">
        <v>125025</v>
      </c>
      <c r="D11" s="76">
        <f t="shared" si="0"/>
        <v>-7609</v>
      </c>
    </row>
    <row r="12" ht="23.1" customHeight="1" spans="1:4">
      <c r="A12" s="77" t="s">
        <v>3341</v>
      </c>
      <c r="B12" s="81">
        <v>1000</v>
      </c>
      <c r="C12" s="81">
        <v>0</v>
      </c>
      <c r="D12" s="76">
        <f t="shared" si="0"/>
        <v>-1000</v>
      </c>
    </row>
    <row r="13" ht="23.1" customHeight="1" spans="1:4">
      <c r="A13" s="71" t="s">
        <v>3342</v>
      </c>
      <c r="B13" s="80">
        <v>402108</v>
      </c>
      <c r="C13" s="80">
        <v>436015</v>
      </c>
      <c r="D13" s="73">
        <f t="shared" si="0"/>
        <v>33907</v>
      </c>
    </row>
    <row r="14" ht="23.1" customHeight="1" spans="1:4">
      <c r="A14" s="71" t="s">
        <v>3343</v>
      </c>
      <c r="B14" s="80">
        <v>238350</v>
      </c>
      <c r="C14" s="80">
        <v>285183</v>
      </c>
      <c r="D14" s="73">
        <f t="shared" si="0"/>
        <v>46833</v>
      </c>
    </row>
    <row r="15" ht="23.1" customHeight="1" spans="1:4">
      <c r="A15" s="74" t="s">
        <v>3344</v>
      </c>
      <c r="B15" s="81">
        <v>20016</v>
      </c>
      <c r="C15" s="81">
        <v>18278</v>
      </c>
      <c r="D15" s="76">
        <f t="shared" si="0"/>
        <v>-1738</v>
      </c>
    </row>
    <row r="16" ht="23.1" customHeight="1" spans="1:4">
      <c r="A16" s="74" t="s">
        <v>3345</v>
      </c>
      <c r="B16" s="81">
        <v>110545</v>
      </c>
      <c r="C16" s="81">
        <v>102100</v>
      </c>
      <c r="D16" s="76">
        <f t="shared" si="0"/>
        <v>-8445</v>
      </c>
    </row>
    <row r="17" ht="23.1" customHeight="1" spans="1:4">
      <c r="A17" s="74" t="s">
        <v>3346</v>
      </c>
      <c r="B17" s="81">
        <v>86733</v>
      </c>
      <c r="C17" s="81">
        <v>141356</v>
      </c>
      <c r="D17" s="76">
        <f t="shared" si="0"/>
        <v>54623</v>
      </c>
    </row>
    <row r="18" ht="23.1" customHeight="1" spans="1:4">
      <c r="A18" s="71" t="s">
        <v>3347</v>
      </c>
      <c r="B18" s="80">
        <v>13303</v>
      </c>
      <c r="C18" s="80">
        <v>13017</v>
      </c>
      <c r="D18" s="73">
        <f t="shared" si="0"/>
        <v>-286</v>
      </c>
    </row>
    <row r="19" ht="23.1" customHeight="1" spans="1:4">
      <c r="A19" s="71" t="s">
        <v>3348</v>
      </c>
      <c r="B19" s="80">
        <v>215650</v>
      </c>
      <c r="C19" s="80">
        <v>217850</v>
      </c>
      <c r="D19" s="73">
        <f t="shared" si="0"/>
        <v>2200</v>
      </c>
    </row>
    <row r="20" ht="23.1" customHeight="1" spans="1:4">
      <c r="A20" s="71" t="s">
        <v>3349</v>
      </c>
      <c r="B20" s="80">
        <v>228101</v>
      </c>
      <c r="C20" s="80">
        <v>241926</v>
      </c>
      <c r="D20" s="73">
        <f t="shared" si="0"/>
        <v>13825</v>
      </c>
    </row>
    <row r="21" ht="23.1" customHeight="1" spans="1:4">
      <c r="A21" s="74" t="s">
        <v>3350</v>
      </c>
      <c r="B21" s="81">
        <v>60944</v>
      </c>
      <c r="C21" s="81">
        <v>83370</v>
      </c>
      <c r="D21" s="76">
        <f t="shared" si="0"/>
        <v>22426</v>
      </c>
    </row>
    <row r="22" ht="23.1" customHeight="1" spans="1:4">
      <c r="A22" s="74" t="s">
        <v>3351</v>
      </c>
      <c r="B22" s="81">
        <v>152764</v>
      </c>
      <c r="C22" s="81">
        <v>143620</v>
      </c>
      <c r="D22" s="76">
        <f t="shared" si="0"/>
        <v>-9144</v>
      </c>
    </row>
    <row r="23" ht="23.1" customHeight="1" spans="1:4">
      <c r="A23" s="71" t="s">
        <v>3352</v>
      </c>
      <c r="B23" s="80">
        <v>419954</v>
      </c>
      <c r="C23" s="80">
        <v>318828</v>
      </c>
      <c r="D23" s="73">
        <f t="shared" si="0"/>
        <v>-101126</v>
      </c>
    </row>
    <row r="24" ht="23.1" customHeight="1" spans="1:4">
      <c r="A24" s="78" t="s">
        <v>2680</v>
      </c>
      <c r="B24" s="80">
        <v>2152298</v>
      </c>
      <c r="C24" s="80">
        <v>2115900</v>
      </c>
      <c r="D24" s="73">
        <f t="shared" si="0"/>
        <v>-36398</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55" orientation="portrait" useFirstPageNumber="1"/>
  <headerFooter>
    <oddFooter>&amp;C— &amp;P —</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C41" sqref="C41"/>
    </sheetView>
  </sheetViews>
  <sheetFormatPr defaultColWidth="9" defaultRowHeight="14.25" outlineLevelCol="3"/>
  <cols>
    <col min="1" max="1" width="31.5" style="49" customWidth="1"/>
    <col min="2" max="3" width="15.625" style="49" customWidth="1"/>
    <col min="4" max="4" width="16.375" style="50" customWidth="1"/>
    <col min="5" max="16384" width="9" style="49"/>
  </cols>
  <sheetData>
    <row r="1" s="46" customFormat="1" ht="27" spans="1:4">
      <c r="A1" s="51" t="s">
        <v>3353</v>
      </c>
      <c r="B1" s="51"/>
      <c r="C1" s="51"/>
      <c r="D1" s="51"/>
    </row>
    <row r="2" s="47" customFormat="1" ht="9" customHeight="1" spans="1:4">
      <c r="A2" s="52"/>
      <c r="B2" s="52"/>
      <c r="C2" s="52"/>
      <c r="D2" s="52"/>
    </row>
    <row r="3" ht="20.25" customHeight="1" spans="1:4">
      <c r="A3" s="47" t="s">
        <v>3354</v>
      </c>
      <c r="C3" s="53"/>
      <c r="D3" s="53" t="s">
        <v>69</v>
      </c>
    </row>
    <row r="4" ht="35.25" customHeight="1" spans="1:4">
      <c r="A4" s="69" t="s">
        <v>3330</v>
      </c>
      <c r="B4" s="70" t="s">
        <v>3331</v>
      </c>
      <c r="C4" s="70" t="s">
        <v>3332</v>
      </c>
      <c r="D4" s="70" t="s">
        <v>3333</v>
      </c>
    </row>
    <row r="5" ht="23.1" customHeight="1" spans="1:4">
      <c r="A5" s="71" t="s">
        <v>3334</v>
      </c>
      <c r="B5" s="72">
        <v>482942</v>
      </c>
      <c r="C5" s="72">
        <v>451691</v>
      </c>
      <c r="D5" s="73">
        <f>+C5-B5</f>
        <v>-31251</v>
      </c>
    </row>
    <row r="6" ht="23.1" customHeight="1" spans="1:4">
      <c r="A6" s="74" t="s">
        <v>3335</v>
      </c>
      <c r="B6" s="75">
        <v>35595</v>
      </c>
      <c r="C6" s="75">
        <v>29400</v>
      </c>
      <c r="D6" s="76">
        <f t="shared" ref="D6:D24" si="0">+C6-B6</f>
        <v>-6195</v>
      </c>
    </row>
    <row r="7" ht="23.1" customHeight="1" spans="1:4">
      <c r="A7" s="74" t="s">
        <v>3336</v>
      </c>
      <c r="B7" s="75">
        <v>165133</v>
      </c>
      <c r="C7" s="75">
        <v>157759</v>
      </c>
      <c r="D7" s="76">
        <f t="shared" si="0"/>
        <v>-7374</v>
      </c>
    </row>
    <row r="8" ht="23.1" customHeight="1" spans="1:4">
      <c r="A8" s="74" t="s">
        <v>3337</v>
      </c>
      <c r="B8" s="75"/>
      <c r="C8" s="75"/>
      <c r="D8" s="76">
        <f t="shared" si="0"/>
        <v>0</v>
      </c>
    </row>
    <row r="9" ht="23.1" customHeight="1" spans="1:4">
      <c r="A9" s="74" t="s">
        <v>3338</v>
      </c>
      <c r="B9" s="75">
        <v>282214</v>
      </c>
      <c r="C9" s="75">
        <v>264532</v>
      </c>
      <c r="D9" s="76">
        <f t="shared" si="0"/>
        <v>-17682</v>
      </c>
    </row>
    <row r="10" ht="23.1" customHeight="1" spans="1:4">
      <c r="A10" s="74" t="s">
        <v>3339</v>
      </c>
      <c r="B10" s="75"/>
      <c r="C10" s="75"/>
      <c r="D10" s="76">
        <f t="shared" si="0"/>
        <v>0</v>
      </c>
    </row>
    <row r="11" ht="23.1" customHeight="1" spans="1:4">
      <c r="A11" s="77" t="s">
        <v>3340</v>
      </c>
      <c r="B11" s="75">
        <v>126364</v>
      </c>
      <c r="C11" s="75">
        <v>118755</v>
      </c>
      <c r="D11" s="76">
        <f t="shared" si="0"/>
        <v>-7609</v>
      </c>
    </row>
    <row r="12" ht="23.1" customHeight="1" spans="1:4">
      <c r="A12" s="77" t="s">
        <v>3341</v>
      </c>
      <c r="B12" s="75">
        <v>1000</v>
      </c>
      <c r="C12" s="75"/>
      <c r="D12" s="76">
        <f t="shared" si="0"/>
        <v>-1000</v>
      </c>
    </row>
    <row r="13" ht="23.1" customHeight="1" spans="1:4">
      <c r="A13" s="71" t="s">
        <v>3342</v>
      </c>
      <c r="B13" s="72">
        <v>46311</v>
      </c>
      <c r="C13" s="72">
        <v>40111</v>
      </c>
      <c r="D13" s="73">
        <f t="shared" si="0"/>
        <v>-6200</v>
      </c>
    </row>
    <row r="14" ht="23.1" customHeight="1" spans="1:4">
      <c r="A14" s="71" t="s">
        <v>3343</v>
      </c>
      <c r="B14" s="72">
        <v>177494</v>
      </c>
      <c r="C14" s="72">
        <v>176282</v>
      </c>
      <c r="D14" s="73">
        <f t="shared" si="0"/>
        <v>-1212</v>
      </c>
    </row>
    <row r="15" ht="23.1" customHeight="1" spans="1:4">
      <c r="A15" s="74" t="s">
        <v>3344</v>
      </c>
      <c r="B15" s="75">
        <v>16932</v>
      </c>
      <c r="C15" s="75">
        <v>15240</v>
      </c>
      <c r="D15" s="76">
        <f t="shared" si="0"/>
        <v>-1692</v>
      </c>
    </row>
    <row r="16" ht="23.1" customHeight="1" spans="1:4">
      <c r="A16" s="74" t="s">
        <v>3345</v>
      </c>
      <c r="B16" s="75">
        <v>52773</v>
      </c>
      <c r="C16" s="75">
        <v>46237</v>
      </c>
      <c r="D16" s="76">
        <f t="shared" si="0"/>
        <v>-6536</v>
      </c>
    </row>
    <row r="17" ht="23.1" customHeight="1" spans="1:4">
      <c r="A17" s="74" t="s">
        <v>3346</v>
      </c>
      <c r="B17" s="75">
        <v>86733</v>
      </c>
      <c r="C17" s="75">
        <v>91356</v>
      </c>
      <c r="D17" s="76">
        <f t="shared" si="0"/>
        <v>4623</v>
      </c>
    </row>
    <row r="18" ht="23.1" customHeight="1" spans="1:4">
      <c r="A18" s="71" t="s">
        <v>3347</v>
      </c>
      <c r="B18" s="72">
        <v>13303</v>
      </c>
      <c r="C18" s="72">
        <v>13017</v>
      </c>
      <c r="D18" s="73">
        <f t="shared" si="0"/>
        <v>-286</v>
      </c>
    </row>
    <row r="19" ht="23.1" customHeight="1" spans="1:4">
      <c r="A19" s="71" t="s">
        <v>3348</v>
      </c>
      <c r="B19" s="72">
        <v>177953</v>
      </c>
      <c r="C19" s="72">
        <v>175853</v>
      </c>
      <c r="D19" s="73">
        <f t="shared" si="0"/>
        <v>-2100</v>
      </c>
    </row>
    <row r="20" ht="23.1" customHeight="1" spans="1:4">
      <c r="A20" s="71" t="s">
        <v>3349</v>
      </c>
      <c r="B20" s="72">
        <v>227731</v>
      </c>
      <c r="C20" s="72">
        <v>241556</v>
      </c>
      <c r="D20" s="73">
        <f t="shared" si="0"/>
        <v>13825</v>
      </c>
    </row>
    <row r="21" ht="23.1" customHeight="1" spans="1:4">
      <c r="A21" s="74" t="s">
        <v>3350</v>
      </c>
      <c r="B21" s="75">
        <v>60944</v>
      </c>
      <c r="C21" s="75">
        <v>83370</v>
      </c>
      <c r="D21" s="76">
        <f t="shared" si="0"/>
        <v>22426</v>
      </c>
    </row>
    <row r="22" ht="23.1" customHeight="1" spans="1:4">
      <c r="A22" s="74" t="s">
        <v>3351</v>
      </c>
      <c r="B22" s="75">
        <v>152394</v>
      </c>
      <c r="C22" s="75">
        <v>143250</v>
      </c>
      <c r="D22" s="76">
        <f t="shared" si="0"/>
        <v>-9144</v>
      </c>
    </row>
    <row r="23" ht="23.1" customHeight="1" spans="1:4">
      <c r="A23" s="71" t="s">
        <v>3352</v>
      </c>
      <c r="B23" s="72">
        <v>399417</v>
      </c>
      <c r="C23" s="72">
        <v>239090</v>
      </c>
      <c r="D23" s="73">
        <f t="shared" si="0"/>
        <v>-160327</v>
      </c>
    </row>
    <row r="24" ht="23.1" customHeight="1" spans="1:4">
      <c r="A24" s="78" t="s">
        <v>2680</v>
      </c>
      <c r="B24" s="72">
        <v>1525151</v>
      </c>
      <c r="C24" s="72">
        <v>1337600</v>
      </c>
      <c r="D24" s="73">
        <f t="shared" si="0"/>
        <v>-187551</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56" orientation="portrait" useFirstPageNumber="1"/>
  <headerFooter>
    <oddFooter>&amp;C— &amp;P —</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B4" sqref="B4"/>
    </sheetView>
  </sheetViews>
  <sheetFormatPr defaultColWidth="9" defaultRowHeight="14.25" outlineLevelCol="3"/>
  <cols>
    <col min="1" max="1" width="31" style="49" customWidth="1"/>
    <col min="2" max="2" width="15.375" style="49" customWidth="1"/>
    <col min="3" max="3" width="16.375" style="49" customWidth="1"/>
    <col min="4" max="4" width="16.375" style="50" customWidth="1"/>
    <col min="5" max="16384" width="9" style="49"/>
  </cols>
  <sheetData>
    <row r="1" s="46" customFormat="1" ht="27" spans="1:4">
      <c r="A1" s="51" t="s">
        <v>3355</v>
      </c>
      <c r="B1" s="51"/>
      <c r="C1" s="51"/>
      <c r="D1" s="51"/>
    </row>
    <row r="2" s="47" customFormat="1" ht="9" customHeight="1" spans="1:4">
      <c r="A2" s="52"/>
      <c r="B2" s="52"/>
      <c r="C2" s="52"/>
      <c r="D2" s="52"/>
    </row>
    <row r="3" ht="20.25" customHeight="1" spans="1:4">
      <c r="A3" s="47" t="s">
        <v>3356</v>
      </c>
      <c r="C3" s="53"/>
      <c r="D3" s="53" t="s">
        <v>69</v>
      </c>
    </row>
    <row r="4" ht="35.25" customHeight="1" spans="1:4">
      <c r="A4" s="69" t="s">
        <v>3330</v>
      </c>
      <c r="B4" s="70" t="s">
        <v>3331</v>
      </c>
      <c r="C4" s="70" t="s">
        <v>3332</v>
      </c>
      <c r="D4" s="70" t="s">
        <v>3333</v>
      </c>
    </row>
    <row r="5" ht="23.1" customHeight="1" spans="1:4">
      <c r="A5" s="71" t="s">
        <v>3334</v>
      </c>
      <c r="B5" s="72">
        <v>151890</v>
      </c>
      <c r="C5" s="72">
        <v>151390</v>
      </c>
      <c r="D5" s="73">
        <f>+C5-B5</f>
        <v>-500</v>
      </c>
    </row>
    <row r="6" ht="23.1" customHeight="1" spans="1:4">
      <c r="A6" s="74" t="s">
        <v>3335</v>
      </c>
      <c r="B6" s="75">
        <v>500</v>
      </c>
      <c r="C6" s="75">
        <v>500</v>
      </c>
      <c r="D6" s="76">
        <f t="shared" ref="D6:D24" si="0">+C6-B6</f>
        <v>0</v>
      </c>
    </row>
    <row r="7" ht="23.1" customHeight="1" spans="1:4">
      <c r="A7" s="74" t="s">
        <v>3336</v>
      </c>
      <c r="B7" s="75">
        <v>142620</v>
      </c>
      <c r="C7" s="75">
        <v>142620</v>
      </c>
      <c r="D7" s="76">
        <f t="shared" si="0"/>
        <v>0</v>
      </c>
    </row>
    <row r="8" ht="23.1" customHeight="1" spans="1:4">
      <c r="A8" s="74" t="s">
        <v>3337</v>
      </c>
      <c r="B8" s="75"/>
      <c r="C8" s="75"/>
      <c r="D8" s="76">
        <f t="shared" si="0"/>
        <v>0</v>
      </c>
    </row>
    <row r="9" ht="23.1" customHeight="1" spans="1:4">
      <c r="A9" s="74" t="s">
        <v>3338</v>
      </c>
      <c r="B9" s="75">
        <v>8770</v>
      </c>
      <c r="C9" s="75">
        <v>8270</v>
      </c>
      <c r="D9" s="76">
        <f t="shared" si="0"/>
        <v>-500</v>
      </c>
    </row>
    <row r="10" ht="23.1" customHeight="1" spans="1:4">
      <c r="A10" s="74" t="s">
        <v>3339</v>
      </c>
      <c r="B10" s="75"/>
      <c r="C10" s="75"/>
      <c r="D10" s="76">
        <f t="shared" si="0"/>
        <v>0</v>
      </c>
    </row>
    <row r="11" ht="23.1" customHeight="1" spans="1:4">
      <c r="A11" s="77" t="s">
        <v>3340</v>
      </c>
      <c r="B11" s="75">
        <v>6270</v>
      </c>
      <c r="C11" s="75">
        <v>6270</v>
      </c>
      <c r="D11" s="76">
        <f t="shared" si="0"/>
        <v>0</v>
      </c>
    </row>
    <row r="12" ht="23.1" customHeight="1" spans="1:4">
      <c r="A12" s="77" t="s">
        <v>3341</v>
      </c>
      <c r="B12" s="75"/>
      <c r="C12" s="75"/>
      <c r="D12" s="76">
        <f t="shared" si="0"/>
        <v>0</v>
      </c>
    </row>
    <row r="13" ht="23.1" customHeight="1" spans="1:4">
      <c r="A13" s="71" t="s">
        <v>3342</v>
      </c>
      <c r="B13" s="72">
        <v>355797</v>
      </c>
      <c r="C13" s="72">
        <v>395904</v>
      </c>
      <c r="D13" s="73">
        <f t="shared" si="0"/>
        <v>40107</v>
      </c>
    </row>
    <row r="14" ht="23.1" customHeight="1" spans="1:4">
      <c r="A14" s="71" t="s">
        <v>3343</v>
      </c>
      <c r="B14" s="72">
        <v>60856</v>
      </c>
      <c r="C14" s="72">
        <v>108901</v>
      </c>
      <c r="D14" s="73">
        <f t="shared" si="0"/>
        <v>48045</v>
      </c>
    </row>
    <row r="15" ht="23.1" customHeight="1" spans="1:4">
      <c r="A15" s="74" t="s">
        <v>3344</v>
      </c>
      <c r="B15" s="75">
        <v>3084</v>
      </c>
      <c r="C15" s="75">
        <v>3038</v>
      </c>
      <c r="D15" s="76">
        <f t="shared" si="0"/>
        <v>-46</v>
      </c>
    </row>
    <row r="16" ht="23.1" customHeight="1" spans="1:4">
      <c r="A16" s="74" t="s">
        <v>3345</v>
      </c>
      <c r="B16" s="75">
        <v>57772</v>
      </c>
      <c r="C16" s="75">
        <v>55863</v>
      </c>
      <c r="D16" s="76">
        <f t="shared" si="0"/>
        <v>-1909</v>
      </c>
    </row>
    <row r="17" ht="23.1" customHeight="1" spans="1:4">
      <c r="A17" s="74" t="s">
        <v>3346</v>
      </c>
      <c r="B17" s="75"/>
      <c r="C17" s="75">
        <v>50000</v>
      </c>
      <c r="D17" s="76">
        <f t="shared" si="0"/>
        <v>50000</v>
      </c>
    </row>
    <row r="18" ht="23.1" customHeight="1" spans="1:4">
      <c r="A18" s="71" t="s">
        <v>3347</v>
      </c>
      <c r="B18" s="72"/>
      <c r="C18" s="72"/>
      <c r="D18" s="73">
        <f t="shared" si="0"/>
        <v>0</v>
      </c>
    </row>
    <row r="19" ht="23.1" customHeight="1" spans="1:4">
      <c r="A19" s="71" t="s">
        <v>3348</v>
      </c>
      <c r="B19" s="72">
        <v>37697</v>
      </c>
      <c r="C19" s="72">
        <v>41997</v>
      </c>
      <c r="D19" s="73">
        <f t="shared" si="0"/>
        <v>4300</v>
      </c>
    </row>
    <row r="20" ht="23.1" customHeight="1" spans="1:4">
      <c r="A20" s="71" t="s">
        <v>3349</v>
      </c>
      <c r="B20" s="72">
        <v>370</v>
      </c>
      <c r="C20" s="72">
        <v>370</v>
      </c>
      <c r="D20" s="73">
        <f t="shared" si="0"/>
        <v>0</v>
      </c>
    </row>
    <row r="21" ht="23.1" customHeight="1" spans="1:4">
      <c r="A21" s="74" t="s">
        <v>3350</v>
      </c>
      <c r="B21" s="75"/>
      <c r="C21" s="75"/>
      <c r="D21" s="76">
        <f t="shared" si="0"/>
        <v>0</v>
      </c>
    </row>
    <row r="22" ht="23.1" customHeight="1" spans="1:4">
      <c r="A22" s="74" t="s">
        <v>3351</v>
      </c>
      <c r="B22" s="75">
        <v>370</v>
      </c>
      <c r="C22" s="75">
        <v>370</v>
      </c>
      <c r="D22" s="76">
        <f t="shared" si="0"/>
        <v>0</v>
      </c>
    </row>
    <row r="23" ht="23.1" customHeight="1" spans="1:4">
      <c r="A23" s="71" t="s">
        <v>3352</v>
      </c>
      <c r="B23" s="72">
        <v>20537</v>
      </c>
      <c r="C23" s="72">
        <v>79738</v>
      </c>
      <c r="D23" s="73">
        <f t="shared" si="0"/>
        <v>59201</v>
      </c>
    </row>
    <row r="24" ht="23.1" customHeight="1" spans="1:4">
      <c r="A24" s="78" t="s">
        <v>2680</v>
      </c>
      <c r="B24" s="72">
        <v>627147</v>
      </c>
      <c r="C24" s="72">
        <v>778300</v>
      </c>
      <c r="D24" s="73">
        <f t="shared" si="0"/>
        <v>151153</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57" orientation="portrait" useFirstPageNumber="1"/>
  <headerFooter>
    <oddFooter>&amp;C— &amp;P —</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I12" sqref="I12"/>
    </sheetView>
  </sheetViews>
  <sheetFormatPr defaultColWidth="9" defaultRowHeight="14.25" outlineLevelCol="3"/>
  <cols>
    <col min="1" max="1" width="31" style="49" customWidth="1"/>
    <col min="2" max="2" width="15.375" style="49" customWidth="1"/>
    <col min="3" max="3" width="16.375" style="49" customWidth="1"/>
    <col min="4" max="4" width="16.375" style="50" customWidth="1"/>
    <col min="5" max="16384" width="9" style="49"/>
  </cols>
  <sheetData>
    <row r="1" s="46" customFormat="1" ht="27" spans="1:4">
      <c r="A1" s="51" t="s">
        <v>3357</v>
      </c>
      <c r="B1" s="51"/>
      <c r="C1" s="51"/>
      <c r="D1" s="51"/>
    </row>
    <row r="2" s="47" customFormat="1" ht="9" customHeight="1" spans="1:4">
      <c r="A2" s="52"/>
      <c r="B2" s="52"/>
      <c r="C2" s="52"/>
      <c r="D2" s="52"/>
    </row>
    <row r="3" ht="20.25" customHeight="1" spans="1:4">
      <c r="A3" s="47" t="s">
        <v>3358</v>
      </c>
      <c r="C3" s="53"/>
      <c r="D3" s="53" t="s">
        <v>69</v>
      </c>
    </row>
    <row r="4" ht="35.25" customHeight="1" spans="1:4">
      <c r="A4" s="79" t="s">
        <v>3359</v>
      </c>
      <c r="B4" s="70" t="s">
        <v>3331</v>
      </c>
      <c r="C4" s="70" t="s">
        <v>3332</v>
      </c>
      <c r="D4" s="70" t="s">
        <v>3333</v>
      </c>
    </row>
    <row r="5" ht="23.1" customHeight="1" spans="1:4">
      <c r="A5" s="71" t="s">
        <v>3334</v>
      </c>
      <c r="B5" s="72">
        <v>346879</v>
      </c>
      <c r="C5" s="72">
        <v>327500</v>
      </c>
      <c r="D5" s="73">
        <f>+C5-B5</f>
        <v>-19379</v>
      </c>
    </row>
    <row r="6" ht="23.1" customHeight="1" spans="1:4">
      <c r="A6" s="74" t="s">
        <v>3335</v>
      </c>
      <c r="B6" s="75">
        <v>36080</v>
      </c>
      <c r="C6" s="75">
        <v>29900</v>
      </c>
      <c r="D6" s="76">
        <f t="shared" ref="D6:D24" si="0">+C6-B6</f>
        <v>-6180</v>
      </c>
    </row>
    <row r="7" ht="23.1" customHeight="1" spans="1:4">
      <c r="A7" s="74" t="s">
        <v>3336</v>
      </c>
      <c r="B7" s="75">
        <v>241316</v>
      </c>
      <c r="C7" s="75">
        <v>233097</v>
      </c>
      <c r="D7" s="76">
        <f t="shared" si="0"/>
        <v>-8219</v>
      </c>
    </row>
    <row r="8" ht="23.1" customHeight="1" spans="1:4">
      <c r="A8" s="74" t="s">
        <v>3337</v>
      </c>
      <c r="B8" s="75">
        <v>0</v>
      </c>
      <c r="C8" s="75">
        <v>0</v>
      </c>
      <c r="D8" s="76">
        <f t="shared" si="0"/>
        <v>0</v>
      </c>
    </row>
    <row r="9" ht="23.1" customHeight="1" spans="1:4">
      <c r="A9" s="74" t="s">
        <v>3338</v>
      </c>
      <c r="B9" s="75">
        <v>69483</v>
      </c>
      <c r="C9" s="75">
        <v>64503</v>
      </c>
      <c r="D9" s="76">
        <f t="shared" si="0"/>
        <v>-4980</v>
      </c>
    </row>
    <row r="10" ht="23.1" customHeight="1" spans="1:4">
      <c r="A10" s="74" t="s">
        <v>3339</v>
      </c>
      <c r="B10" s="75">
        <v>0</v>
      </c>
      <c r="C10" s="75">
        <v>0</v>
      </c>
      <c r="D10" s="76">
        <f t="shared" si="0"/>
        <v>0</v>
      </c>
    </row>
    <row r="11" ht="23.1" customHeight="1" spans="1:4">
      <c r="A11" s="77" t="s">
        <v>3340</v>
      </c>
      <c r="B11" s="75">
        <v>41669</v>
      </c>
      <c r="C11" s="75">
        <v>38401</v>
      </c>
      <c r="D11" s="76">
        <f t="shared" si="0"/>
        <v>-3268</v>
      </c>
    </row>
    <row r="12" ht="23.1" customHeight="1" spans="1:4">
      <c r="A12" s="77" t="s">
        <v>3341</v>
      </c>
      <c r="B12" s="75">
        <v>1000</v>
      </c>
      <c r="C12" s="75">
        <v>0</v>
      </c>
      <c r="D12" s="76">
        <f t="shared" si="0"/>
        <v>-1000</v>
      </c>
    </row>
    <row r="13" ht="23.1" customHeight="1" spans="1:4">
      <c r="A13" s="71" t="s">
        <v>3342</v>
      </c>
      <c r="B13" s="72">
        <v>0</v>
      </c>
      <c r="C13" s="72">
        <v>0</v>
      </c>
      <c r="D13" s="73">
        <f t="shared" si="0"/>
        <v>0</v>
      </c>
    </row>
    <row r="14" ht="23.1" customHeight="1" spans="1:4">
      <c r="A14" s="71" t="s">
        <v>3343</v>
      </c>
      <c r="B14" s="72">
        <v>6234</v>
      </c>
      <c r="C14" s="72">
        <v>8244</v>
      </c>
      <c r="D14" s="73">
        <f t="shared" si="0"/>
        <v>2010</v>
      </c>
    </row>
    <row r="15" ht="23.1" customHeight="1" spans="1:4">
      <c r="A15" s="74" t="s">
        <v>3344</v>
      </c>
      <c r="B15" s="75">
        <v>0</v>
      </c>
      <c r="C15" s="75">
        <v>0</v>
      </c>
      <c r="D15" s="76">
        <f t="shared" si="0"/>
        <v>0</v>
      </c>
    </row>
    <row r="16" ht="23.1" customHeight="1" spans="1:4">
      <c r="A16" s="74" t="s">
        <v>3345</v>
      </c>
      <c r="B16" s="75">
        <v>0</v>
      </c>
      <c r="C16" s="75">
        <v>0</v>
      </c>
      <c r="D16" s="76">
        <f t="shared" si="0"/>
        <v>0</v>
      </c>
    </row>
    <row r="17" ht="23.1" customHeight="1" spans="1:4">
      <c r="A17" s="74" t="s">
        <v>3346</v>
      </c>
      <c r="B17" s="75">
        <v>6234</v>
      </c>
      <c r="C17" s="75">
        <v>8244</v>
      </c>
      <c r="D17" s="76">
        <f t="shared" si="0"/>
        <v>2010</v>
      </c>
    </row>
    <row r="18" ht="23.1" customHeight="1" spans="1:4">
      <c r="A18" s="71" t="s">
        <v>3347</v>
      </c>
      <c r="B18" s="72">
        <v>0</v>
      </c>
      <c r="C18" s="72">
        <v>0</v>
      </c>
      <c r="D18" s="73">
        <f t="shared" si="0"/>
        <v>0</v>
      </c>
    </row>
    <row r="19" ht="23.1" customHeight="1" spans="1:4">
      <c r="A19" s="71" t="s">
        <v>3348</v>
      </c>
      <c r="B19" s="72">
        <v>122844</v>
      </c>
      <c r="C19" s="72">
        <v>129173</v>
      </c>
      <c r="D19" s="73">
        <f t="shared" si="0"/>
        <v>6329</v>
      </c>
    </row>
    <row r="20" ht="23.1" customHeight="1" spans="1:4">
      <c r="A20" s="71" t="s">
        <v>3349</v>
      </c>
      <c r="B20" s="72">
        <v>59577</v>
      </c>
      <c r="C20" s="72">
        <v>66677</v>
      </c>
      <c r="D20" s="73">
        <f t="shared" si="0"/>
        <v>7100</v>
      </c>
    </row>
    <row r="21" ht="23.1" customHeight="1" spans="1:4">
      <c r="A21" s="74" t="s">
        <v>3350</v>
      </c>
      <c r="B21" s="75">
        <v>0</v>
      </c>
      <c r="C21" s="75">
        <v>12500</v>
      </c>
      <c r="D21" s="76">
        <f t="shared" si="0"/>
        <v>12500</v>
      </c>
    </row>
    <row r="22" ht="23.1" customHeight="1" spans="1:4">
      <c r="A22" s="74" t="s">
        <v>3351</v>
      </c>
      <c r="B22" s="75">
        <v>59577</v>
      </c>
      <c r="C22" s="75">
        <v>54177</v>
      </c>
      <c r="D22" s="76">
        <f t="shared" si="0"/>
        <v>-5400</v>
      </c>
    </row>
    <row r="23" ht="23.1" customHeight="1" spans="1:4">
      <c r="A23" s="71" t="s">
        <v>3352</v>
      </c>
      <c r="B23" s="72">
        <v>248680</v>
      </c>
      <c r="C23" s="72">
        <v>62901</v>
      </c>
      <c r="D23" s="73">
        <f t="shared" si="0"/>
        <v>-185779</v>
      </c>
    </row>
    <row r="24" ht="23.1" customHeight="1" spans="1:4">
      <c r="A24" s="78" t="s">
        <v>2680</v>
      </c>
      <c r="B24" s="72">
        <v>784214</v>
      </c>
      <c r="C24" s="72">
        <v>594495</v>
      </c>
      <c r="D24" s="73">
        <f t="shared" si="0"/>
        <v>-189719</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58" orientation="portrait" useFirstPageNumber="1"/>
  <headerFooter>
    <oddFooter>&amp;C— &amp;P —</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C41" sqref="C41"/>
    </sheetView>
  </sheetViews>
  <sheetFormatPr defaultColWidth="9" defaultRowHeight="14.25" outlineLevelCol="3"/>
  <cols>
    <col min="1" max="1" width="31" style="49" customWidth="1"/>
    <col min="2" max="2" width="15.375" style="49" customWidth="1"/>
    <col min="3" max="3" width="16.375" style="49" customWidth="1"/>
    <col min="4" max="4" width="16.375" style="50" customWidth="1"/>
    <col min="5" max="16384" width="9" style="49"/>
  </cols>
  <sheetData>
    <row r="1" s="46" customFormat="1" ht="27" spans="1:4">
      <c r="A1" s="51" t="s">
        <v>3360</v>
      </c>
      <c r="B1" s="51"/>
      <c r="C1" s="51"/>
      <c r="D1" s="51"/>
    </row>
    <row r="2" s="47" customFormat="1" ht="9" customHeight="1" spans="1:4">
      <c r="A2" s="52"/>
      <c r="B2" s="52"/>
      <c r="C2" s="52"/>
      <c r="D2" s="52"/>
    </row>
    <row r="3" ht="20.25" customHeight="1" spans="1:4">
      <c r="A3" s="47" t="s">
        <v>3361</v>
      </c>
      <c r="C3" s="53"/>
      <c r="D3" s="53" t="s">
        <v>69</v>
      </c>
    </row>
    <row r="4" ht="35.25" customHeight="1" spans="1:4">
      <c r="A4" s="69" t="s">
        <v>3330</v>
      </c>
      <c r="B4" s="70" t="s">
        <v>3331</v>
      </c>
      <c r="C4" s="70" t="s">
        <v>3332</v>
      </c>
      <c r="D4" s="70" t="s">
        <v>3333</v>
      </c>
    </row>
    <row r="5" ht="23.1" customHeight="1" spans="1:4">
      <c r="A5" s="71" t="s">
        <v>3334</v>
      </c>
      <c r="B5" s="72">
        <v>201259</v>
      </c>
      <c r="C5" s="72">
        <v>181880</v>
      </c>
      <c r="D5" s="73">
        <f>+C5-B5</f>
        <v>-19379</v>
      </c>
    </row>
    <row r="6" ht="23.1" customHeight="1" spans="1:4">
      <c r="A6" s="74" t="s">
        <v>3335</v>
      </c>
      <c r="B6" s="75">
        <v>35580</v>
      </c>
      <c r="C6" s="75">
        <v>29400</v>
      </c>
      <c r="D6" s="76">
        <f t="shared" ref="D6:D24" si="0">+C6-B6</f>
        <v>-6180</v>
      </c>
    </row>
    <row r="7" ht="23.1" customHeight="1" spans="1:4">
      <c r="A7" s="74" t="s">
        <v>3336</v>
      </c>
      <c r="B7" s="75">
        <v>98696</v>
      </c>
      <c r="C7" s="75">
        <v>90477</v>
      </c>
      <c r="D7" s="76">
        <f t="shared" si="0"/>
        <v>-8219</v>
      </c>
    </row>
    <row r="8" ht="23.1" customHeight="1" spans="1:4">
      <c r="A8" s="74" t="s">
        <v>3337</v>
      </c>
      <c r="B8" s="75"/>
      <c r="C8" s="75"/>
      <c r="D8" s="76">
        <f t="shared" si="0"/>
        <v>0</v>
      </c>
    </row>
    <row r="9" ht="23.1" customHeight="1" spans="1:4">
      <c r="A9" s="74" t="s">
        <v>3338</v>
      </c>
      <c r="B9" s="75">
        <v>66983</v>
      </c>
      <c r="C9" s="75">
        <v>62003</v>
      </c>
      <c r="D9" s="76">
        <f t="shared" si="0"/>
        <v>-4980</v>
      </c>
    </row>
    <row r="10" ht="23.1" customHeight="1" spans="1:4">
      <c r="A10" s="74" t="s">
        <v>3339</v>
      </c>
      <c r="B10" s="75"/>
      <c r="C10" s="75"/>
      <c r="D10" s="76">
        <f t="shared" si="0"/>
        <v>0</v>
      </c>
    </row>
    <row r="11" ht="23.1" customHeight="1" spans="1:4">
      <c r="A11" s="77" t="s">
        <v>3340</v>
      </c>
      <c r="B11" s="75">
        <v>41669</v>
      </c>
      <c r="C11" s="75">
        <v>38401</v>
      </c>
      <c r="D11" s="76">
        <f t="shared" si="0"/>
        <v>-3268</v>
      </c>
    </row>
    <row r="12" ht="23.1" customHeight="1" spans="1:4">
      <c r="A12" s="77" t="s">
        <v>3341</v>
      </c>
      <c r="B12" s="75">
        <v>1000</v>
      </c>
      <c r="C12" s="75"/>
      <c r="D12" s="76">
        <f t="shared" si="0"/>
        <v>-1000</v>
      </c>
    </row>
    <row r="13" ht="23.1" customHeight="1" spans="1:4">
      <c r="A13" s="71" t="s">
        <v>3342</v>
      </c>
      <c r="B13" s="72"/>
      <c r="C13" s="72"/>
      <c r="D13" s="73">
        <f t="shared" si="0"/>
        <v>0</v>
      </c>
    </row>
    <row r="14" ht="23.1" customHeight="1" spans="1:4">
      <c r="A14" s="71" t="s">
        <v>3343</v>
      </c>
      <c r="B14" s="72">
        <v>6234</v>
      </c>
      <c r="C14" s="72">
        <v>8244</v>
      </c>
      <c r="D14" s="73">
        <f t="shared" si="0"/>
        <v>2010</v>
      </c>
    </row>
    <row r="15" ht="23.1" customHeight="1" spans="1:4">
      <c r="A15" s="74" t="s">
        <v>3344</v>
      </c>
      <c r="B15" s="75"/>
      <c r="C15" s="75"/>
      <c r="D15" s="76">
        <f t="shared" si="0"/>
        <v>0</v>
      </c>
    </row>
    <row r="16" ht="23.1" customHeight="1" spans="1:4">
      <c r="A16" s="74" t="s">
        <v>3345</v>
      </c>
      <c r="B16" s="75"/>
      <c r="C16" s="75"/>
      <c r="D16" s="76">
        <f t="shared" si="0"/>
        <v>0</v>
      </c>
    </row>
    <row r="17" ht="23.1" customHeight="1" spans="1:4">
      <c r="A17" s="74" t="s">
        <v>3346</v>
      </c>
      <c r="B17" s="75">
        <v>6234</v>
      </c>
      <c r="C17" s="75">
        <v>8244</v>
      </c>
      <c r="D17" s="76">
        <f t="shared" si="0"/>
        <v>2010</v>
      </c>
    </row>
    <row r="18" ht="23.1" customHeight="1" spans="1:4">
      <c r="A18" s="71" t="s">
        <v>3347</v>
      </c>
      <c r="B18" s="72"/>
      <c r="C18" s="72"/>
      <c r="D18" s="73">
        <f t="shared" si="0"/>
        <v>0</v>
      </c>
    </row>
    <row r="19" ht="23.1" customHeight="1" spans="1:4">
      <c r="A19" s="71" t="s">
        <v>3348</v>
      </c>
      <c r="B19" s="72">
        <v>85194</v>
      </c>
      <c r="C19" s="72">
        <v>87223</v>
      </c>
      <c r="D19" s="73">
        <f t="shared" si="0"/>
        <v>2029</v>
      </c>
    </row>
    <row r="20" ht="23.1" customHeight="1" spans="1:4">
      <c r="A20" s="71" t="s">
        <v>3349</v>
      </c>
      <c r="B20" s="72">
        <v>59577</v>
      </c>
      <c r="C20" s="72">
        <v>66677</v>
      </c>
      <c r="D20" s="73">
        <f t="shared" si="0"/>
        <v>7100</v>
      </c>
    </row>
    <row r="21" ht="23.1" customHeight="1" spans="1:4">
      <c r="A21" s="74" t="s">
        <v>3350</v>
      </c>
      <c r="B21" s="75"/>
      <c r="C21" s="75">
        <v>12500</v>
      </c>
      <c r="D21" s="76">
        <f t="shared" si="0"/>
        <v>12500</v>
      </c>
    </row>
    <row r="22" ht="23.1" customHeight="1" spans="1:4">
      <c r="A22" s="74" t="s">
        <v>3351</v>
      </c>
      <c r="B22" s="75">
        <v>59577</v>
      </c>
      <c r="C22" s="75">
        <v>54177</v>
      </c>
      <c r="D22" s="76">
        <f t="shared" si="0"/>
        <v>-5400</v>
      </c>
    </row>
    <row r="23" ht="23.1" customHeight="1" spans="1:4">
      <c r="A23" s="71" t="s">
        <v>3352</v>
      </c>
      <c r="B23" s="72">
        <v>234080</v>
      </c>
      <c r="C23" s="72">
        <v>57201</v>
      </c>
      <c r="D23" s="73">
        <f t="shared" si="0"/>
        <v>-176879</v>
      </c>
    </row>
    <row r="24" ht="23.1" customHeight="1" spans="1:4">
      <c r="A24" s="78" t="s">
        <v>2680</v>
      </c>
      <c r="B24" s="72">
        <v>586344</v>
      </c>
      <c r="C24" s="72">
        <v>401225</v>
      </c>
      <c r="D24" s="73">
        <f t="shared" si="0"/>
        <v>-185119</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59" orientation="portrait" useFirstPageNumber="1"/>
  <headerFooter>
    <oddFooter>&amp;C— &amp;P —</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499984740745262"/>
  </sheetPr>
  <dimension ref="A1:D43"/>
  <sheetViews>
    <sheetView showZeros="0" workbookViewId="0">
      <selection activeCell="C41" sqref="C41"/>
    </sheetView>
  </sheetViews>
  <sheetFormatPr defaultColWidth="9" defaultRowHeight="14.25" outlineLevelCol="3"/>
  <cols>
    <col min="1" max="1" width="31" style="49" customWidth="1"/>
    <col min="2" max="2" width="15.375" style="49" customWidth="1"/>
    <col min="3" max="3" width="16.375" style="49" customWidth="1"/>
    <col min="4" max="4" width="16.375" style="50" customWidth="1"/>
    <col min="5" max="16384" width="9" style="49"/>
  </cols>
  <sheetData>
    <row r="1" s="46" customFormat="1" ht="27" spans="1:4">
      <c r="A1" s="51" t="s">
        <v>3362</v>
      </c>
      <c r="B1" s="51"/>
      <c r="C1" s="51"/>
      <c r="D1" s="51"/>
    </row>
    <row r="2" s="47" customFormat="1" ht="9" customHeight="1" spans="1:4">
      <c r="A2" s="52"/>
      <c r="B2" s="52"/>
      <c r="C2" s="52"/>
      <c r="D2" s="52"/>
    </row>
    <row r="3" ht="20.25" customHeight="1" spans="1:4">
      <c r="A3" s="47" t="s">
        <v>3363</v>
      </c>
      <c r="C3" s="53"/>
      <c r="D3" s="53" t="s">
        <v>69</v>
      </c>
    </row>
    <row r="4" ht="35.25" customHeight="1" spans="1:4">
      <c r="A4" s="69" t="s">
        <v>3330</v>
      </c>
      <c r="B4" s="70" t="s">
        <v>3331</v>
      </c>
      <c r="C4" s="70" t="s">
        <v>3332</v>
      </c>
      <c r="D4" s="70" t="s">
        <v>3333</v>
      </c>
    </row>
    <row r="5" ht="23.1" customHeight="1" spans="1:4">
      <c r="A5" s="71" t="s">
        <v>3334</v>
      </c>
      <c r="B5" s="72">
        <v>145620</v>
      </c>
      <c r="C5" s="72">
        <v>145620</v>
      </c>
      <c r="D5" s="73">
        <f>+C5-B5</f>
        <v>0</v>
      </c>
    </row>
    <row r="6" ht="23.1" customHeight="1" spans="1:4">
      <c r="A6" s="74" t="s">
        <v>3335</v>
      </c>
      <c r="B6" s="75">
        <v>500</v>
      </c>
      <c r="C6" s="75">
        <v>500</v>
      </c>
      <c r="D6" s="76">
        <f t="shared" ref="D6:D24" si="0">+C6-B6</f>
        <v>0</v>
      </c>
    </row>
    <row r="7" ht="23.1" customHeight="1" spans="1:4">
      <c r="A7" s="74" t="s">
        <v>3336</v>
      </c>
      <c r="B7" s="75">
        <v>142620</v>
      </c>
      <c r="C7" s="75">
        <v>142620</v>
      </c>
      <c r="D7" s="76">
        <f t="shared" si="0"/>
        <v>0</v>
      </c>
    </row>
    <row r="8" ht="23.1" customHeight="1" spans="1:4">
      <c r="A8" s="74" t="s">
        <v>3337</v>
      </c>
      <c r="B8" s="75"/>
      <c r="C8" s="75"/>
      <c r="D8" s="76">
        <f t="shared" si="0"/>
        <v>0</v>
      </c>
    </row>
    <row r="9" ht="23.1" customHeight="1" spans="1:4">
      <c r="A9" s="74" t="s">
        <v>3338</v>
      </c>
      <c r="B9" s="75">
        <v>2500</v>
      </c>
      <c r="C9" s="75">
        <v>2500</v>
      </c>
      <c r="D9" s="76">
        <f t="shared" si="0"/>
        <v>0</v>
      </c>
    </row>
    <row r="10" ht="23.1" customHeight="1" spans="1:4">
      <c r="A10" s="74" t="s">
        <v>3339</v>
      </c>
      <c r="B10" s="75"/>
      <c r="C10" s="75"/>
      <c r="D10" s="76">
        <f t="shared" si="0"/>
        <v>0</v>
      </c>
    </row>
    <row r="11" ht="23.1" customHeight="1" spans="1:4">
      <c r="A11" s="77" t="s">
        <v>3340</v>
      </c>
      <c r="B11" s="75"/>
      <c r="C11" s="75"/>
      <c r="D11" s="76">
        <f t="shared" si="0"/>
        <v>0</v>
      </c>
    </row>
    <row r="12" ht="23.1" customHeight="1" spans="1:4">
      <c r="A12" s="77" t="s">
        <v>3341</v>
      </c>
      <c r="B12" s="75"/>
      <c r="C12" s="75"/>
      <c r="D12" s="76">
        <f t="shared" si="0"/>
        <v>0</v>
      </c>
    </row>
    <row r="13" ht="23.1" customHeight="1" spans="1:4">
      <c r="A13" s="71" t="s">
        <v>3342</v>
      </c>
      <c r="B13" s="72"/>
      <c r="C13" s="72"/>
      <c r="D13" s="73">
        <f t="shared" si="0"/>
        <v>0</v>
      </c>
    </row>
    <row r="14" ht="23.1" customHeight="1" spans="1:4">
      <c r="A14" s="71" t="s">
        <v>3343</v>
      </c>
      <c r="B14" s="72"/>
      <c r="C14" s="72"/>
      <c r="D14" s="73">
        <f t="shared" si="0"/>
        <v>0</v>
      </c>
    </row>
    <row r="15" ht="23.1" customHeight="1" spans="1:4">
      <c r="A15" s="74" t="s">
        <v>3344</v>
      </c>
      <c r="B15" s="75"/>
      <c r="C15" s="75"/>
      <c r="D15" s="76">
        <f t="shared" si="0"/>
        <v>0</v>
      </c>
    </row>
    <row r="16" ht="23.1" customHeight="1" spans="1:4">
      <c r="A16" s="74" t="s">
        <v>3345</v>
      </c>
      <c r="B16" s="75"/>
      <c r="C16" s="75"/>
      <c r="D16" s="76">
        <f t="shared" si="0"/>
        <v>0</v>
      </c>
    </row>
    <row r="17" ht="23.1" customHeight="1" spans="1:4">
      <c r="A17" s="74" t="s">
        <v>3346</v>
      </c>
      <c r="B17" s="75"/>
      <c r="C17" s="75"/>
      <c r="D17" s="76">
        <f t="shared" si="0"/>
        <v>0</v>
      </c>
    </row>
    <row r="18" ht="23.1" customHeight="1" spans="1:4">
      <c r="A18" s="71" t="s">
        <v>3347</v>
      </c>
      <c r="B18" s="72"/>
      <c r="C18" s="72"/>
      <c r="D18" s="73">
        <f t="shared" si="0"/>
        <v>0</v>
      </c>
    </row>
    <row r="19" ht="23.1" customHeight="1" spans="1:4">
      <c r="A19" s="71" t="s">
        <v>3348</v>
      </c>
      <c r="B19" s="72">
        <v>37650</v>
      </c>
      <c r="C19" s="72">
        <v>41950</v>
      </c>
      <c r="D19" s="73">
        <f t="shared" si="0"/>
        <v>4300</v>
      </c>
    </row>
    <row r="20" ht="23.1" customHeight="1" spans="1:4">
      <c r="A20" s="71" t="s">
        <v>3349</v>
      </c>
      <c r="B20" s="72"/>
      <c r="C20" s="72"/>
      <c r="D20" s="73">
        <f t="shared" si="0"/>
        <v>0</v>
      </c>
    </row>
    <row r="21" ht="23.1" customHeight="1" spans="1:4">
      <c r="A21" s="74" t="s">
        <v>3350</v>
      </c>
      <c r="B21" s="75"/>
      <c r="C21" s="75"/>
      <c r="D21" s="76">
        <f t="shared" si="0"/>
        <v>0</v>
      </c>
    </row>
    <row r="22" ht="23.1" customHeight="1" spans="1:4">
      <c r="A22" s="74" t="s">
        <v>3351</v>
      </c>
      <c r="B22" s="75"/>
      <c r="C22" s="75"/>
      <c r="D22" s="76">
        <f t="shared" si="0"/>
        <v>0</v>
      </c>
    </row>
    <row r="23" ht="23.1" customHeight="1" spans="1:4">
      <c r="A23" s="71" t="s">
        <v>3352</v>
      </c>
      <c r="B23" s="72">
        <v>14600</v>
      </c>
      <c r="C23" s="72">
        <v>5700</v>
      </c>
      <c r="D23" s="73">
        <f t="shared" si="0"/>
        <v>-8900</v>
      </c>
    </row>
    <row r="24" ht="23.1" customHeight="1" spans="1:4">
      <c r="A24" s="78" t="s">
        <v>2680</v>
      </c>
      <c r="B24" s="72">
        <v>197870</v>
      </c>
      <c r="C24" s="72">
        <v>193270</v>
      </c>
      <c r="D24" s="73">
        <f t="shared" si="0"/>
        <v>-4600</v>
      </c>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sheetData>
  <mergeCells count="1">
    <mergeCell ref="A1:D1"/>
  </mergeCells>
  <printOptions horizontalCentered="1"/>
  <pageMargins left="0.786805555555556" right="0.786805555555556" top="0.786805555555556" bottom="0.786805555555556" header="0.590277777777778" footer="0.393055555555556"/>
  <pageSetup paperSize="9" firstPageNumber="160" orientation="portrait" useFirstPageNumber="1"/>
  <headerFooter>
    <oddFooter>&amp;C— &amp;P —</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45066682943"/>
  </sheetPr>
  <dimension ref="A1:E44"/>
  <sheetViews>
    <sheetView showZeros="0" workbookViewId="0">
      <selection activeCell="C41" sqref="C41"/>
    </sheetView>
  </sheetViews>
  <sheetFormatPr defaultColWidth="9" defaultRowHeight="14.25" outlineLevelCol="4"/>
  <cols>
    <col min="1" max="1" width="8.25" style="49" customWidth="1"/>
    <col min="2" max="2" width="36.75" style="49" customWidth="1"/>
    <col min="3" max="4" width="11.625" style="49" customWidth="1"/>
    <col min="5" max="5" width="11.625" style="50" customWidth="1"/>
    <col min="6" max="16384" width="9" style="49"/>
  </cols>
  <sheetData>
    <row r="1" s="46" customFormat="1" ht="27" spans="1:5">
      <c r="A1" s="51" t="s">
        <v>3364</v>
      </c>
      <c r="B1" s="51"/>
      <c r="C1" s="51"/>
      <c r="D1" s="51"/>
      <c r="E1" s="51"/>
    </row>
    <row r="2" s="47" customFormat="1" ht="9" customHeight="1" spans="1:5">
      <c r="A2" s="52"/>
      <c r="B2" s="52"/>
      <c r="C2" s="52"/>
      <c r="D2" s="52"/>
      <c r="E2" s="52"/>
    </row>
    <row r="3" ht="20.25" customHeight="1" spans="1:5">
      <c r="A3" s="47" t="s">
        <v>3365</v>
      </c>
      <c r="B3" s="47"/>
      <c r="D3" s="53"/>
      <c r="E3" s="53" t="s">
        <v>69</v>
      </c>
    </row>
    <row r="4" s="48" customFormat="1" ht="24" customHeight="1" spans="1:5">
      <c r="A4" s="54" t="s">
        <v>3308</v>
      </c>
      <c r="B4" s="55"/>
      <c r="C4" s="56" t="s">
        <v>3366</v>
      </c>
      <c r="D4" s="56" t="s">
        <v>3367</v>
      </c>
      <c r="E4" s="56"/>
    </row>
    <row r="5" s="48" customFormat="1" ht="24" customHeight="1" spans="1:5">
      <c r="A5" s="57"/>
      <c r="B5" s="58"/>
      <c r="C5" s="56"/>
      <c r="D5" s="56" t="s">
        <v>2536</v>
      </c>
      <c r="E5" s="59" t="s">
        <v>75</v>
      </c>
    </row>
    <row r="6" ht="24.95" customHeight="1" spans="1:5">
      <c r="A6" s="60" t="s">
        <v>3368</v>
      </c>
      <c r="B6" s="61" t="s">
        <v>3310</v>
      </c>
      <c r="C6" s="62">
        <v>1525151</v>
      </c>
      <c r="D6" s="67">
        <v>1337600</v>
      </c>
      <c r="E6" s="63">
        <f>IF(OR(VALUE(D6)=0,ISERROR(D6/C6-1)),"",ROUND(D6/C6-1,3))</f>
        <v>-0.123</v>
      </c>
    </row>
    <row r="7" ht="24.95" customHeight="1" spans="1:5">
      <c r="A7" s="64"/>
      <c r="B7" s="68" t="s">
        <v>3311</v>
      </c>
      <c r="C7" s="62">
        <v>1768000</v>
      </c>
      <c r="D7" s="67">
        <v>1768100</v>
      </c>
      <c r="E7" s="63">
        <f t="shared" ref="E7:E20" si="0">IF(OR(VALUE(D7)=0,ISERROR(D7/C7-1)),"",ROUND(D7/C7-1,3))</f>
        <v>0</v>
      </c>
    </row>
    <row r="8" ht="24.95" customHeight="1" spans="1:5">
      <c r="A8" s="64"/>
      <c r="B8" s="61" t="s">
        <v>3312</v>
      </c>
      <c r="C8" s="62">
        <v>-67400</v>
      </c>
      <c r="D8" s="67">
        <v>96500</v>
      </c>
      <c r="E8" s="63">
        <f t="shared" si="0"/>
        <v>-2.432</v>
      </c>
    </row>
    <row r="9" ht="24.95" customHeight="1" spans="1:5">
      <c r="A9" s="64"/>
      <c r="B9" s="61" t="s">
        <v>3313</v>
      </c>
      <c r="C9" s="62">
        <v>120151</v>
      </c>
      <c r="D9" s="67">
        <v>96400</v>
      </c>
      <c r="E9" s="63">
        <f t="shared" si="0"/>
        <v>-0.198</v>
      </c>
    </row>
    <row r="10" ht="24.95" customHeight="1" spans="1:5">
      <c r="A10" s="65"/>
      <c r="B10" s="61" t="s">
        <v>3314</v>
      </c>
      <c r="C10" s="62">
        <v>1337600</v>
      </c>
      <c r="D10" s="67">
        <v>1337700</v>
      </c>
      <c r="E10" s="63">
        <f t="shared" si="0"/>
        <v>0</v>
      </c>
    </row>
    <row r="11" ht="24.95" customHeight="1" spans="1:5">
      <c r="A11" s="60" t="s">
        <v>3369</v>
      </c>
      <c r="B11" s="61" t="s">
        <v>3316</v>
      </c>
      <c r="C11" s="62">
        <v>627147</v>
      </c>
      <c r="D11" s="67">
        <v>778300</v>
      </c>
      <c r="E11" s="63">
        <f t="shared" si="0"/>
        <v>0.241</v>
      </c>
    </row>
    <row r="12" ht="24.95" customHeight="1" spans="1:5">
      <c r="A12" s="64"/>
      <c r="B12" s="61" t="s">
        <v>3317</v>
      </c>
      <c r="C12" s="62">
        <v>969000</v>
      </c>
      <c r="D12" s="67">
        <v>1079400</v>
      </c>
      <c r="E12" s="63">
        <f t="shared" si="0"/>
        <v>0.114</v>
      </c>
    </row>
    <row r="13" ht="24.95" customHeight="1" spans="1:5">
      <c r="A13" s="64"/>
      <c r="B13" s="61" t="s">
        <v>3318</v>
      </c>
      <c r="C13" s="62">
        <v>173800</v>
      </c>
      <c r="D13" s="67">
        <v>71800</v>
      </c>
      <c r="E13" s="63">
        <f t="shared" si="0"/>
        <v>-0.587</v>
      </c>
    </row>
    <row r="14" ht="24.95" customHeight="1" spans="1:5">
      <c r="A14" s="64"/>
      <c r="B14" s="61" t="s">
        <v>3319</v>
      </c>
      <c r="C14" s="62">
        <v>22647</v>
      </c>
      <c r="D14" s="67">
        <v>-38600</v>
      </c>
      <c r="E14" s="63">
        <f t="shared" si="0"/>
        <v>-2.704</v>
      </c>
    </row>
    <row r="15" ht="24.95" customHeight="1" spans="1:5">
      <c r="A15" s="65"/>
      <c r="B15" s="61" t="s">
        <v>3320</v>
      </c>
      <c r="C15" s="62">
        <v>778300</v>
      </c>
      <c r="D15" s="67">
        <v>888700</v>
      </c>
      <c r="E15" s="63">
        <f t="shared" si="0"/>
        <v>0.142</v>
      </c>
    </row>
    <row r="16" ht="24.95" customHeight="1" spans="1:5">
      <c r="A16" s="60" t="s">
        <v>3370</v>
      </c>
      <c r="B16" s="61" t="s">
        <v>3321</v>
      </c>
      <c r="C16" s="62">
        <v>2152298</v>
      </c>
      <c r="D16" s="67">
        <v>2115900</v>
      </c>
      <c r="E16" s="63">
        <f t="shared" si="0"/>
        <v>-0.017</v>
      </c>
    </row>
    <row r="17" ht="24.95" customHeight="1" spans="1:5">
      <c r="A17" s="64"/>
      <c r="B17" s="61" t="s">
        <v>3322</v>
      </c>
      <c r="C17" s="62">
        <v>2737000</v>
      </c>
      <c r="D17" s="67">
        <v>2847500</v>
      </c>
      <c r="E17" s="63">
        <f t="shared" si="0"/>
        <v>0.04</v>
      </c>
    </row>
    <row r="18" ht="24.95" customHeight="1" spans="1:5">
      <c r="A18" s="64"/>
      <c r="B18" s="61" t="s">
        <v>3323</v>
      </c>
      <c r="C18" s="62">
        <v>106400</v>
      </c>
      <c r="D18" s="67">
        <v>168300</v>
      </c>
      <c r="E18" s="63">
        <f t="shared" si="0"/>
        <v>0.582</v>
      </c>
    </row>
    <row r="19" ht="24.95" customHeight="1" spans="1:5">
      <c r="A19" s="64"/>
      <c r="B19" s="61" t="s">
        <v>3324</v>
      </c>
      <c r="C19" s="62">
        <v>142798</v>
      </c>
      <c r="D19" s="67">
        <v>57800</v>
      </c>
      <c r="E19" s="63">
        <f t="shared" si="0"/>
        <v>-0.595</v>
      </c>
    </row>
    <row r="20" ht="24.95" customHeight="1" spans="1:5">
      <c r="A20" s="65"/>
      <c r="B20" s="61" t="s">
        <v>3325</v>
      </c>
      <c r="C20" s="62">
        <v>2115900</v>
      </c>
      <c r="D20" s="67">
        <v>2226400</v>
      </c>
      <c r="E20" s="63">
        <f t="shared" si="0"/>
        <v>0.052</v>
      </c>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7">
    <mergeCell ref="A1:E1"/>
    <mergeCell ref="D4:E4"/>
    <mergeCell ref="A6:A10"/>
    <mergeCell ref="A11:A15"/>
    <mergeCell ref="A16:A20"/>
    <mergeCell ref="C4:C5"/>
    <mergeCell ref="A4:B5"/>
  </mergeCells>
  <conditionalFormatting sqref="E6:E20">
    <cfRule type="cellIs" dxfId="1" priority="1" stopIfTrue="1" operator="lessThan">
      <formula>0</formula>
    </cfRule>
    <cfRule type="cellIs" dxfId="2" priority="2" stopIfTrue="1" operator="greaterThan">
      <formula>5</formula>
    </cfRule>
  </conditionalFormatting>
  <conditionalFormatting sqref="A18:B20 A6:B16">
    <cfRule type="expression" dxfId="0" priority="3" stopIfTrue="1">
      <formula>"len($A:$A)=3"</formula>
    </cfRule>
  </conditionalFormatting>
  <printOptions horizontalCentered="1"/>
  <pageMargins left="0.786805555555556" right="0.786805555555556" top="0.786805555555556" bottom="0.786805555555556" header="0.590277777777778" footer="0.393055555555556"/>
  <pageSetup paperSize="9" firstPageNumber="161" orientation="portrait" useFirstPageNumber="1"/>
  <headerFooter>
    <oddFooter>&amp;C— &amp;P —</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399945066682943"/>
  </sheetPr>
  <dimension ref="A1:E44"/>
  <sheetViews>
    <sheetView showZeros="0" workbookViewId="0">
      <selection activeCell="C41" sqref="C41"/>
    </sheetView>
  </sheetViews>
  <sheetFormatPr defaultColWidth="9" defaultRowHeight="14.25" outlineLevelCol="4"/>
  <cols>
    <col min="1" max="1" width="7.625" style="49" customWidth="1"/>
    <col min="2" max="2" width="36.125" style="49" customWidth="1"/>
    <col min="3" max="4" width="11.625" style="49" customWidth="1"/>
    <col min="5" max="5" width="11.625" style="50" customWidth="1"/>
    <col min="6" max="16384" width="9" style="49"/>
  </cols>
  <sheetData>
    <row r="1" s="46" customFormat="1" ht="27" spans="1:5">
      <c r="A1" s="51" t="s">
        <v>3371</v>
      </c>
      <c r="B1" s="51"/>
      <c r="C1" s="51"/>
      <c r="D1" s="51"/>
      <c r="E1" s="51"/>
    </row>
    <row r="2" s="47" customFormat="1" ht="9" customHeight="1" spans="1:5">
      <c r="A2" s="52"/>
      <c r="B2" s="52"/>
      <c r="C2" s="52"/>
      <c r="D2" s="52"/>
      <c r="E2" s="52"/>
    </row>
    <row r="3" ht="20.25" customHeight="1" spans="1:5">
      <c r="A3" s="47" t="s">
        <v>3372</v>
      </c>
      <c r="B3" s="47"/>
      <c r="D3" s="53"/>
      <c r="E3" s="53" t="s">
        <v>69</v>
      </c>
    </row>
    <row r="4" s="48" customFormat="1" ht="24" customHeight="1" spans="1:5">
      <c r="A4" s="54" t="s">
        <v>3308</v>
      </c>
      <c r="B4" s="55"/>
      <c r="C4" s="56" t="s">
        <v>3366</v>
      </c>
      <c r="D4" s="56" t="s">
        <v>3367</v>
      </c>
      <c r="E4" s="56"/>
    </row>
    <row r="5" s="48" customFormat="1" ht="24" customHeight="1" spans="1:5">
      <c r="A5" s="57"/>
      <c r="B5" s="58"/>
      <c r="C5" s="56"/>
      <c r="D5" s="56" t="s">
        <v>2536</v>
      </c>
      <c r="E5" s="59" t="s">
        <v>75</v>
      </c>
    </row>
    <row r="6" ht="24.95" customHeight="1" spans="1:5">
      <c r="A6" s="60" t="s">
        <v>3368</v>
      </c>
      <c r="B6" s="61" t="s">
        <v>3310</v>
      </c>
      <c r="C6" s="62">
        <v>586344</v>
      </c>
      <c r="D6" s="62">
        <v>401225</v>
      </c>
      <c r="E6" s="63">
        <f>IF(OR(VALUE(D6)=0,ISERROR(D6/C6-1)),"",ROUND(D6/C6-1,3))</f>
        <v>-0.316</v>
      </c>
    </row>
    <row r="7" ht="24.95" customHeight="1" spans="1:5">
      <c r="A7" s="64"/>
      <c r="B7" s="61" t="s">
        <v>3311</v>
      </c>
      <c r="C7" s="62">
        <v>542500</v>
      </c>
      <c r="D7" s="62">
        <v>542500</v>
      </c>
      <c r="E7" s="63">
        <f t="shared" ref="E7:E20" si="0">IF(OR(VALUE(D7)=0,ISERROR(D7/C7-1)),"",ROUND(D7/C7-1,3))</f>
        <v>0</v>
      </c>
    </row>
    <row r="8" ht="24.95" customHeight="1" spans="1:5">
      <c r="A8" s="64"/>
      <c r="B8" s="61" t="s">
        <v>3312</v>
      </c>
      <c r="C8" s="62">
        <v>-150819</v>
      </c>
      <c r="D8" s="62">
        <v>41290</v>
      </c>
      <c r="E8" s="63">
        <f t="shared" si="0"/>
        <v>-1.274</v>
      </c>
    </row>
    <row r="9" ht="24.95" customHeight="1" spans="1:5">
      <c r="A9" s="64"/>
      <c r="B9" s="61" t="s">
        <v>3313</v>
      </c>
      <c r="C9" s="62">
        <v>34300</v>
      </c>
      <c r="D9" s="62">
        <v>41290</v>
      </c>
      <c r="E9" s="63">
        <f t="shared" si="0"/>
        <v>0.204</v>
      </c>
    </row>
    <row r="10" ht="24.95" customHeight="1" spans="1:5">
      <c r="A10" s="65"/>
      <c r="B10" s="61" t="s">
        <v>3314</v>
      </c>
      <c r="C10" s="62">
        <v>401225</v>
      </c>
      <c r="D10" s="62">
        <v>401225</v>
      </c>
      <c r="E10" s="63">
        <f t="shared" si="0"/>
        <v>0</v>
      </c>
    </row>
    <row r="11" ht="24.95" customHeight="1" spans="1:5">
      <c r="A11" s="60" t="s">
        <v>3369</v>
      </c>
      <c r="B11" s="61" t="s">
        <v>3316</v>
      </c>
      <c r="C11" s="62">
        <v>197870</v>
      </c>
      <c r="D11" s="62">
        <v>193270</v>
      </c>
      <c r="E11" s="63">
        <f t="shared" si="0"/>
        <v>-0.023</v>
      </c>
    </row>
    <row r="12" ht="24.95" customHeight="1" spans="1:5">
      <c r="A12" s="64"/>
      <c r="B12" s="61" t="s">
        <v>3317</v>
      </c>
      <c r="C12" s="62">
        <v>278000</v>
      </c>
      <c r="D12" s="62">
        <v>278000</v>
      </c>
      <c r="E12" s="63">
        <f t="shared" si="0"/>
        <v>0</v>
      </c>
    </row>
    <row r="13" ht="24.95" customHeight="1" spans="1:5">
      <c r="A13" s="64"/>
      <c r="B13" s="61" t="s">
        <v>3318</v>
      </c>
      <c r="C13" s="62">
        <v>100</v>
      </c>
      <c r="D13" s="62">
        <v>25030</v>
      </c>
      <c r="E13" s="63">
        <f t="shared" si="0"/>
        <v>249.3</v>
      </c>
    </row>
    <row r="14" ht="24.95" customHeight="1" spans="1:5">
      <c r="A14" s="64"/>
      <c r="B14" s="61" t="s">
        <v>3319</v>
      </c>
      <c r="C14" s="62">
        <v>4700</v>
      </c>
      <c r="D14" s="62">
        <v>25030</v>
      </c>
      <c r="E14" s="63">
        <f t="shared" si="0"/>
        <v>4.326</v>
      </c>
    </row>
    <row r="15" ht="24.95" customHeight="1" spans="1:5">
      <c r="A15" s="65"/>
      <c r="B15" s="61" t="s">
        <v>3320</v>
      </c>
      <c r="C15" s="62">
        <v>193270</v>
      </c>
      <c r="D15" s="62">
        <v>193270</v>
      </c>
      <c r="E15" s="63">
        <f t="shared" si="0"/>
        <v>0</v>
      </c>
    </row>
    <row r="16" ht="24.95" customHeight="1" spans="1:5">
      <c r="A16" s="60" t="s">
        <v>3370</v>
      </c>
      <c r="B16" s="61" t="s">
        <v>3321</v>
      </c>
      <c r="C16" s="62">
        <v>784214</v>
      </c>
      <c r="D16" s="62">
        <v>594495</v>
      </c>
      <c r="E16" s="63">
        <f t="shared" si="0"/>
        <v>-0.242</v>
      </c>
    </row>
    <row r="17" ht="24.95" customHeight="1" spans="1:5">
      <c r="A17" s="64"/>
      <c r="B17" s="61" t="s">
        <v>3322</v>
      </c>
      <c r="C17" s="62">
        <v>820500</v>
      </c>
      <c r="D17" s="62">
        <v>820500</v>
      </c>
      <c r="E17" s="63">
        <f t="shared" si="0"/>
        <v>0</v>
      </c>
    </row>
    <row r="18" ht="24.95" customHeight="1" spans="1:5">
      <c r="A18" s="64"/>
      <c r="B18" s="61" t="s">
        <v>3323</v>
      </c>
      <c r="C18" s="62">
        <v>-150719</v>
      </c>
      <c r="D18" s="62">
        <v>66320</v>
      </c>
      <c r="E18" s="63">
        <f t="shared" si="0"/>
        <v>-1.44</v>
      </c>
    </row>
    <row r="19" ht="24.95" customHeight="1" spans="1:5">
      <c r="A19" s="64"/>
      <c r="B19" s="61" t="s">
        <v>3324</v>
      </c>
      <c r="C19" s="62">
        <v>39000</v>
      </c>
      <c r="D19" s="62">
        <v>66320</v>
      </c>
      <c r="E19" s="63">
        <f t="shared" si="0"/>
        <v>0.701</v>
      </c>
    </row>
    <row r="20" ht="24.95" customHeight="1" spans="1:5">
      <c r="A20" s="65"/>
      <c r="B20" s="61" t="s">
        <v>3325</v>
      </c>
      <c r="C20" s="62">
        <v>594495</v>
      </c>
      <c r="D20" s="62">
        <v>594495</v>
      </c>
      <c r="E20" s="63">
        <f t="shared" si="0"/>
        <v>0</v>
      </c>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row r="37" spans="1:1">
      <c r="A37" s="66"/>
    </row>
    <row r="38" spans="1:1">
      <c r="A38" s="66"/>
    </row>
    <row r="39" spans="1:1">
      <c r="A39" s="66"/>
    </row>
    <row r="40" spans="1:1">
      <c r="A40" s="66"/>
    </row>
    <row r="41" spans="1:1">
      <c r="A41" s="66"/>
    </row>
    <row r="42" spans="1:1">
      <c r="A42" s="66"/>
    </row>
    <row r="43" spans="1:1">
      <c r="A43" s="66"/>
    </row>
    <row r="44" spans="1:1">
      <c r="A44" s="66"/>
    </row>
  </sheetData>
  <mergeCells count="7">
    <mergeCell ref="A1:E1"/>
    <mergeCell ref="D4:E4"/>
    <mergeCell ref="A6:A10"/>
    <mergeCell ref="A11:A15"/>
    <mergeCell ref="A16:A20"/>
    <mergeCell ref="C4:C5"/>
    <mergeCell ref="A4:B5"/>
  </mergeCells>
  <conditionalFormatting sqref="E6:E20">
    <cfRule type="cellIs" dxfId="1" priority="1" stopIfTrue="1" operator="lessThan">
      <formula>0</formula>
    </cfRule>
    <cfRule type="cellIs" dxfId="2" priority="2" stopIfTrue="1" operator="greaterThan">
      <formula>5</formula>
    </cfRule>
  </conditionalFormatting>
  <conditionalFormatting sqref="A18:B20 A6:B16">
    <cfRule type="expression" dxfId="0" priority="3" stopIfTrue="1">
      <formula>"len($A:$A)=3"</formula>
    </cfRule>
  </conditionalFormatting>
  <printOptions horizontalCentered="1"/>
  <pageMargins left="0.786805555555556" right="0.786805555555556" top="0.786805555555556" bottom="0.786805555555556" header="0.590277777777778" footer="0.393055555555556"/>
  <pageSetup paperSize="9" firstPageNumber="162" orientation="portrait" useFirstPageNumber="1"/>
  <headerFooter>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theme="9" tint="0.599993896298105"/>
  </sheetPr>
  <dimension ref="A1:K1371"/>
  <sheetViews>
    <sheetView showGridLines="0" showZeros="0" topLeftCell="H1" workbookViewId="0">
      <pane ySplit="5" topLeftCell="A1260" activePane="bottomLeft" state="frozen"/>
      <selection/>
      <selection pane="bottomLeft" activeCell="H1" sqref="H1:K1"/>
    </sheetView>
  </sheetViews>
  <sheetFormatPr defaultColWidth="9" defaultRowHeight="14.25"/>
  <cols>
    <col min="1" max="5" width="9" style="199" hidden="1" customWidth="1"/>
    <col min="6" max="6" width="21.25" style="199" hidden="1" customWidth="1"/>
    <col min="7" max="7" width="9" style="199" hidden="1" customWidth="1"/>
    <col min="8" max="8" width="47.625" style="199" customWidth="1"/>
    <col min="9" max="10" width="10.5" style="199" customWidth="1"/>
    <col min="11" max="11" width="10.5" style="274" customWidth="1"/>
    <col min="12" max="16384" width="9" style="199"/>
  </cols>
  <sheetData>
    <row r="1" ht="27" spans="8:11">
      <c r="H1" s="275" t="s">
        <v>121</v>
      </c>
      <c r="I1" s="275"/>
      <c r="J1" s="275"/>
      <c r="K1" s="276"/>
    </row>
    <row r="2" s="224" customFormat="1" ht="7.5" customHeight="1" spans="8:11">
      <c r="H2" s="226"/>
      <c r="I2" s="226"/>
      <c r="J2" s="226"/>
      <c r="K2" s="277"/>
    </row>
    <row r="3" ht="16.5" customHeight="1" spans="8:11">
      <c r="H3" s="227" t="s">
        <v>122</v>
      </c>
      <c r="I3" s="227"/>
      <c r="J3" s="278"/>
      <c r="K3" s="279" t="s">
        <v>69</v>
      </c>
    </row>
    <row r="4" s="48" customFormat="1" ht="24" customHeight="1" spans="1:11">
      <c r="A4" s="228"/>
      <c r="B4" s="229" t="s">
        <v>123</v>
      </c>
      <c r="C4" s="230" t="s">
        <v>124</v>
      </c>
      <c r="D4" s="230" t="s">
        <v>125</v>
      </c>
      <c r="E4" s="231" t="s">
        <v>126</v>
      </c>
      <c r="F4" s="232" t="s">
        <v>127</v>
      </c>
      <c r="G4" s="232" t="s">
        <v>128</v>
      </c>
      <c r="H4" s="201" t="s">
        <v>70</v>
      </c>
      <c r="I4" s="56" t="s">
        <v>129</v>
      </c>
      <c r="J4" s="56" t="s">
        <v>130</v>
      </c>
      <c r="K4" s="280"/>
    </row>
    <row r="5" s="48" customFormat="1" ht="24" customHeight="1" spans="1:11">
      <c r="A5" s="157" t="s">
        <v>73</v>
      </c>
      <c r="B5" s="233"/>
      <c r="C5" s="232"/>
      <c r="D5" s="232"/>
      <c r="E5" s="234"/>
      <c r="F5" s="235"/>
      <c r="G5" s="235"/>
      <c r="H5" s="201"/>
      <c r="I5" s="56"/>
      <c r="J5" s="56" t="s">
        <v>74</v>
      </c>
      <c r="K5" s="281" t="s">
        <v>75</v>
      </c>
    </row>
    <row r="6" s="156" customFormat="1" ht="18.95" customHeight="1" spans="1:11">
      <c r="A6" s="159" t="str">
        <f>IF(AND(I6=0,J6=0),"否","是")</f>
        <v>是</v>
      </c>
      <c r="B6" s="236">
        <v>201</v>
      </c>
      <c r="C6" s="237" t="s">
        <v>131</v>
      </c>
      <c r="D6" s="237" t="s">
        <v>132</v>
      </c>
      <c r="E6" s="237"/>
      <c r="F6" s="237" t="s">
        <v>133</v>
      </c>
      <c r="G6" s="238"/>
      <c r="H6" s="202" t="s">
        <v>134</v>
      </c>
      <c r="I6" s="203">
        <f>SUMIFS(I$7:I$258,$D$7:$D$258,"&lt;&gt;")</f>
        <v>302207</v>
      </c>
      <c r="J6" s="203">
        <f>SUMIFS(J$7:J$258,$D$7:$D$258,"&lt;&gt;")</f>
        <v>392021</v>
      </c>
      <c r="K6" s="102">
        <f t="shared" ref="K6:K70" si="0">IF(OR(VALUE(J6)=0,ISERROR(J6/I6-1)),"",ROUND(J6/I6-1,3))</f>
        <v>0.297</v>
      </c>
    </row>
    <row r="7" s="49" customFormat="1" ht="18.95" customHeight="1" spans="1:11">
      <c r="A7" s="159" t="str">
        <f t="shared" ref="A7:A70" si="1">IF(AND(I7=0,J7=0),"否","是")</f>
        <v>是</v>
      </c>
      <c r="B7" s="239">
        <v>20101</v>
      </c>
      <c r="C7" s="240"/>
      <c r="D7" s="240" t="s">
        <v>135</v>
      </c>
      <c r="E7" s="240"/>
      <c r="F7" s="241" t="s">
        <v>136</v>
      </c>
      <c r="G7" s="238"/>
      <c r="H7" s="204" t="s">
        <v>137</v>
      </c>
      <c r="I7" s="205">
        <f>SUM(I8:I18)</f>
        <v>10612</v>
      </c>
      <c r="J7" s="205">
        <f>SUM(J8:J18)</f>
        <v>11623</v>
      </c>
      <c r="K7" s="105">
        <f t="shared" si="0"/>
        <v>0.095</v>
      </c>
    </row>
    <row r="8" s="49" customFormat="1" ht="18.95" customHeight="1" spans="1:11">
      <c r="A8" s="159" t="str">
        <f t="shared" si="1"/>
        <v>是</v>
      </c>
      <c r="B8" s="239">
        <v>2010101</v>
      </c>
      <c r="C8" s="240"/>
      <c r="D8" s="240"/>
      <c r="E8" s="240" t="s">
        <v>135</v>
      </c>
      <c r="F8" s="242" t="s">
        <v>138</v>
      </c>
      <c r="G8" s="238">
        <v>3</v>
      </c>
      <c r="H8" s="204" t="s">
        <v>139</v>
      </c>
      <c r="I8" s="205">
        <v>7284</v>
      </c>
      <c r="J8" s="205">
        <v>8878</v>
      </c>
      <c r="K8" s="105">
        <f t="shared" si="0"/>
        <v>0.219</v>
      </c>
    </row>
    <row r="9" s="49" customFormat="1" ht="18.95" customHeight="1" spans="1:11">
      <c r="A9" s="159" t="str">
        <f t="shared" si="1"/>
        <v>是</v>
      </c>
      <c r="B9" s="239">
        <v>2010102</v>
      </c>
      <c r="C9" s="240"/>
      <c r="D9" s="240"/>
      <c r="E9" s="240" t="s">
        <v>140</v>
      </c>
      <c r="F9" s="242" t="s">
        <v>141</v>
      </c>
      <c r="G9" s="238">
        <v>3</v>
      </c>
      <c r="H9" s="204" t="s">
        <v>142</v>
      </c>
      <c r="I9" s="205">
        <v>1675</v>
      </c>
      <c r="J9" s="205">
        <v>1224</v>
      </c>
      <c r="K9" s="105">
        <f t="shared" si="0"/>
        <v>-0.269</v>
      </c>
    </row>
    <row r="10" s="49" customFormat="1" ht="18.95" customHeight="1" spans="1:11">
      <c r="A10" s="159" t="str">
        <f t="shared" si="1"/>
        <v>是</v>
      </c>
      <c r="B10" s="239">
        <v>2010103</v>
      </c>
      <c r="C10" s="240"/>
      <c r="D10" s="240"/>
      <c r="E10" s="240" t="s">
        <v>143</v>
      </c>
      <c r="F10" s="242" t="s">
        <v>144</v>
      </c>
      <c r="G10" s="238">
        <v>3</v>
      </c>
      <c r="H10" s="204" t="s">
        <v>145</v>
      </c>
      <c r="I10" s="205">
        <v>15</v>
      </c>
      <c r="J10" s="205">
        <v>15</v>
      </c>
      <c r="K10" s="105">
        <f t="shared" si="0"/>
        <v>0</v>
      </c>
    </row>
    <row r="11" s="49" customFormat="1" ht="18.95" customHeight="1" spans="1:11">
      <c r="A11" s="159" t="str">
        <f t="shared" si="1"/>
        <v>是</v>
      </c>
      <c r="B11" s="239">
        <v>2010104</v>
      </c>
      <c r="C11" s="240"/>
      <c r="D11" s="240"/>
      <c r="E11" s="240" t="s">
        <v>146</v>
      </c>
      <c r="F11" s="242" t="s">
        <v>147</v>
      </c>
      <c r="G11" s="238">
        <v>3</v>
      </c>
      <c r="H11" s="204" t="s">
        <v>148</v>
      </c>
      <c r="I11" s="205">
        <v>737</v>
      </c>
      <c r="J11" s="205">
        <v>667</v>
      </c>
      <c r="K11" s="105">
        <f t="shared" si="0"/>
        <v>-0.095</v>
      </c>
    </row>
    <row r="12" s="49" customFormat="1" ht="18.95" customHeight="1" spans="1:11">
      <c r="A12" s="159" t="str">
        <f t="shared" si="1"/>
        <v>是</v>
      </c>
      <c r="B12" s="239">
        <v>2010105</v>
      </c>
      <c r="C12" s="240"/>
      <c r="D12" s="240"/>
      <c r="E12" s="240" t="s">
        <v>149</v>
      </c>
      <c r="F12" s="242" t="s">
        <v>150</v>
      </c>
      <c r="G12" s="238">
        <v>3</v>
      </c>
      <c r="H12" s="204" t="s">
        <v>151</v>
      </c>
      <c r="I12" s="205">
        <v>30</v>
      </c>
      <c r="J12" s="205">
        <v>0</v>
      </c>
      <c r="K12" s="105" t="str">
        <f t="shared" si="0"/>
        <v/>
      </c>
    </row>
    <row r="13" s="49" customFormat="1" ht="18.95" customHeight="1" spans="1:11">
      <c r="A13" s="159" t="str">
        <f t="shared" si="1"/>
        <v>是</v>
      </c>
      <c r="B13" s="239">
        <v>2010106</v>
      </c>
      <c r="C13" s="240"/>
      <c r="D13" s="240"/>
      <c r="E13" s="240" t="s">
        <v>152</v>
      </c>
      <c r="F13" s="242" t="s">
        <v>153</v>
      </c>
      <c r="G13" s="238">
        <v>3</v>
      </c>
      <c r="H13" s="204" t="s">
        <v>154</v>
      </c>
      <c r="I13" s="205">
        <v>29</v>
      </c>
      <c r="J13" s="205">
        <v>14</v>
      </c>
      <c r="K13" s="105">
        <f t="shared" si="0"/>
        <v>-0.517</v>
      </c>
    </row>
    <row r="14" s="49" customFormat="1" ht="18.95" customHeight="1" spans="1:11">
      <c r="A14" s="159" t="str">
        <f t="shared" si="1"/>
        <v>是</v>
      </c>
      <c r="B14" s="239">
        <v>2010107</v>
      </c>
      <c r="C14" s="240"/>
      <c r="D14" s="240"/>
      <c r="E14" s="240" t="s">
        <v>155</v>
      </c>
      <c r="F14" s="242" t="s">
        <v>156</v>
      </c>
      <c r="G14" s="238">
        <v>3</v>
      </c>
      <c r="H14" s="204" t="s">
        <v>157</v>
      </c>
      <c r="I14" s="205">
        <v>38</v>
      </c>
      <c r="J14" s="205">
        <v>85</v>
      </c>
      <c r="K14" s="105">
        <f t="shared" si="0"/>
        <v>1.237</v>
      </c>
    </row>
    <row r="15" s="49" customFormat="1" ht="18.95" customHeight="1" spans="1:11">
      <c r="A15" s="159" t="str">
        <f t="shared" si="1"/>
        <v>是</v>
      </c>
      <c r="B15" s="239">
        <v>2010108</v>
      </c>
      <c r="C15" s="240"/>
      <c r="D15" s="240"/>
      <c r="E15" s="240" t="s">
        <v>158</v>
      </c>
      <c r="F15" s="242" t="s">
        <v>159</v>
      </c>
      <c r="G15" s="238">
        <v>3</v>
      </c>
      <c r="H15" s="204" t="s">
        <v>160</v>
      </c>
      <c r="I15" s="205">
        <v>707</v>
      </c>
      <c r="J15" s="205">
        <v>649</v>
      </c>
      <c r="K15" s="105">
        <f t="shared" si="0"/>
        <v>-0.082</v>
      </c>
    </row>
    <row r="16" s="49" customFormat="1" ht="18.95" hidden="1" customHeight="1" spans="1:11">
      <c r="A16" s="159" t="str">
        <f t="shared" si="1"/>
        <v>否</v>
      </c>
      <c r="B16" s="239">
        <v>2010109</v>
      </c>
      <c r="C16" s="240"/>
      <c r="D16" s="240"/>
      <c r="E16" s="240" t="s">
        <v>161</v>
      </c>
      <c r="F16" s="242" t="s">
        <v>162</v>
      </c>
      <c r="G16" s="238">
        <v>3</v>
      </c>
      <c r="H16" s="204" t="s">
        <v>163</v>
      </c>
      <c r="I16" s="205">
        <v>0</v>
      </c>
      <c r="J16" s="205">
        <v>0</v>
      </c>
      <c r="K16" s="63" t="str">
        <f t="shared" si="0"/>
        <v/>
      </c>
    </row>
    <row r="17" s="49" customFormat="1" ht="18.95" hidden="1" customHeight="1" spans="1:11">
      <c r="A17" s="159" t="str">
        <f t="shared" si="1"/>
        <v>否</v>
      </c>
      <c r="B17" s="239">
        <v>2010150</v>
      </c>
      <c r="C17" s="240"/>
      <c r="D17" s="240"/>
      <c r="E17" s="240" t="s">
        <v>164</v>
      </c>
      <c r="F17" s="242" t="s">
        <v>165</v>
      </c>
      <c r="G17" s="238">
        <v>3</v>
      </c>
      <c r="H17" s="243" t="s">
        <v>166</v>
      </c>
      <c r="I17" s="205">
        <v>0</v>
      </c>
      <c r="J17" s="205">
        <v>0</v>
      </c>
      <c r="K17" s="63" t="str">
        <f t="shared" si="0"/>
        <v/>
      </c>
    </row>
    <row r="18" s="49" customFormat="1" ht="18.95" customHeight="1" spans="1:11">
      <c r="A18" s="159" t="str">
        <f t="shared" si="1"/>
        <v>是</v>
      </c>
      <c r="B18" s="239">
        <v>2010199</v>
      </c>
      <c r="C18" s="240"/>
      <c r="D18" s="240"/>
      <c r="E18" s="240" t="s">
        <v>167</v>
      </c>
      <c r="F18" s="242" t="s">
        <v>168</v>
      </c>
      <c r="G18" s="238">
        <v>3</v>
      </c>
      <c r="H18" s="204" t="s">
        <v>169</v>
      </c>
      <c r="I18" s="205">
        <v>97</v>
      </c>
      <c r="J18" s="205">
        <v>91</v>
      </c>
      <c r="K18" s="105">
        <f t="shared" si="0"/>
        <v>-0.062</v>
      </c>
    </row>
    <row r="19" s="49" customFormat="1" ht="18.95" customHeight="1" spans="1:11">
      <c r="A19" s="159" t="str">
        <f t="shared" si="1"/>
        <v>是</v>
      </c>
      <c r="B19" s="239">
        <v>20102</v>
      </c>
      <c r="C19" s="240"/>
      <c r="D19" s="240" t="s">
        <v>140</v>
      </c>
      <c r="E19" s="240"/>
      <c r="F19" s="241" t="s">
        <v>170</v>
      </c>
      <c r="G19" s="238"/>
      <c r="H19" s="204" t="s">
        <v>171</v>
      </c>
      <c r="I19" s="205">
        <f>SUM(I20:I27)</f>
        <v>7654</v>
      </c>
      <c r="J19" s="205">
        <f>SUM(J20:J27)</f>
        <v>8536</v>
      </c>
      <c r="K19" s="105">
        <f t="shared" si="0"/>
        <v>0.115</v>
      </c>
    </row>
    <row r="20" s="49" customFormat="1" ht="18.95" customHeight="1" spans="1:11">
      <c r="A20" s="159" t="str">
        <f t="shared" si="1"/>
        <v>是</v>
      </c>
      <c r="B20" s="239">
        <v>2010201</v>
      </c>
      <c r="C20" s="240"/>
      <c r="D20" s="240"/>
      <c r="E20" s="240" t="s">
        <v>135</v>
      </c>
      <c r="F20" s="242" t="s">
        <v>138</v>
      </c>
      <c r="G20" s="238">
        <v>3</v>
      </c>
      <c r="H20" s="204" t="s">
        <v>139</v>
      </c>
      <c r="I20" s="205">
        <v>5454</v>
      </c>
      <c r="J20" s="205">
        <v>6802</v>
      </c>
      <c r="K20" s="105">
        <f t="shared" si="0"/>
        <v>0.247</v>
      </c>
    </row>
    <row r="21" s="49" customFormat="1" ht="18.95" customHeight="1" spans="1:11">
      <c r="A21" s="159" t="str">
        <f t="shared" si="1"/>
        <v>是</v>
      </c>
      <c r="B21" s="239">
        <v>2010202</v>
      </c>
      <c r="C21" s="240"/>
      <c r="D21" s="240"/>
      <c r="E21" s="240" t="s">
        <v>140</v>
      </c>
      <c r="F21" s="242" t="s">
        <v>141</v>
      </c>
      <c r="G21" s="238">
        <v>3</v>
      </c>
      <c r="H21" s="204" t="s">
        <v>142</v>
      </c>
      <c r="I21" s="205">
        <v>1245</v>
      </c>
      <c r="J21" s="205">
        <v>889</v>
      </c>
      <c r="K21" s="105">
        <f t="shared" si="0"/>
        <v>-0.286</v>
      </c>
    </row>
    <row r="22" s="49" customFormat="1" ht="18.95" hidden="1" customHeight="1" spans="1:11">
      <c r="A22" s="159" t="str">
        <f t="shared" si="1"/>
        <v>否</v>
      </c>
      <c r="B22" s="239">
        <v>2010203</v>
      </c>
      <c r="C22" s="240"/>
      <c r="D22" s="240"/>
      <c r="E22" s="240" t="s">
        <v>143</v>
      </c>
      <c r="F22" s="242" t="s">
        <v>144</v>
      </c>
      <c r="G22" s="238">
        <v>3</v>
      </c>
      <c r="H22" s="243" t="s">
        <v>145</v>
      </c>
      <c r="I22" s="205">
        <v>0</v>
      </c>
      <c r="J22" s="205">
        <v>0</v>
      </c>
      <c r="K22" s="63" t="str">
        <f t="shared" si="0"/>
        <v/>
      </c>
    </row>
    <row r="23" s="49" customFormat="1" ht="18.95" customHeight="1" spans="1:11">
      <c r="A23" s="159" t="str">
        <f t="shared" si="1"/>
        <v>是</v>
      </c>
      <c r="B23" s="239">
        <v>2010204</v>
      </c>
      <c r="C23" s="240"/>
      <c r="D23" s="240"/>
      <c r="E23" s="240" t="s">
        <v>146</v>
      </c>
      <c r="F23" s="242" t="s">
        <v>172</v>
      </c>
      <c r="G23" s="238">
        <v>3</v>
      </c>
      <c r="H23" s="204" t="s">
        <v>173</v>
      </c>
      <c r="I23" s="205">
        <v>435</v>
      </c>
      <c r="J23" s="205">
        <v>404</v>
      </c>
      <c r="K23" s="105">
        <f t="shared" si="0"/>
        <v>-0.071</v>
      </c>
    </row>
    <row r="24" s="49" customFormat="1" ht="18.95" customHeight="1" spans="1:11">
      <c r="A24" s="159" t="str">
        <f t="shared" si="1"/>
        <v>是</v>
      </c>
      <c r="B24" s="239">
        <v>2010205</v>
      </c>
      <c r="C24" s="240"/>
      <c r="D24" s="240"/>
      <c r="E24" s="240" t="s">
        <v>149</v>
      </c>
      <c r="F24" s="242" t="s">
        <v>174</v>
      </c>
      <c r="G24" s="238">
        <v>3</v>
      </c>
      <c r="H24" s="204" t="s">
        <v>175</v>
      </c>
      <c r="I24" s="205">
        <v>302</v>
      </c>
      <c r="J24" s="205">
        <v>184</v>
      </c>
      <c r="K24" s="105">
        <f t="shared" si="0"/>
        <v>-0.391</v>
      </c>
    </row>
    <row r="25" s="49" customFormat="1" ht="18.95" customHeight="1" spans="1:11">
      <c r="A25" s="159" t="str">
        <f t="shared" si="1"/>
        <v>是</v>
      </c>
      <c r="B25" s="239">
        <v>2010206</v>
      </c>
      <c r="C25" s="240"/>
      <c r="D25" s="240"/>
      <c r="E25" s="240" t="s">
        <v>152</v>
      </c>
      <c r="F25" s="242" t="s">
        <v>176</v>
      </c>
      <c r="G25" s="238">
        <v>3</v>
      </c>
      <c r="H25" s="204" t="s">
        <v>177</v>
      </c>
      <c r="I25" s="205">
        <v>83</v>
      </c>
      <c r="J25" s="205">
        <v>24</v>
      </c>
      <c r="K25" s="105">
        <f t="shared" si="0"/>
        <v>-0.711</v>
      </c>
    </row>
    <row r="26" s="49" customFormat="1" ht="18.95" hidden="1" customHeight="1" spans="1:11">
      <c r="A26" s="159" t="str">
        <f t="shared" si="1"/>
        <v>否</v>
      </c>
      <c r="B26" s="239">
        <v>2010250</v>
      </c>
      <c r="C26" s="240"/>
      <c r="D26" s="240"/>
      <c r="E26" s="240" t="s">
        <v>164</v>
      </c>
      <c r="F26" s="242" t="s">
        <v>165</v>
      </c>
      <c r="G26" s="238">
        <v>3</v>
      </c>
      <c r="H26" s="243" t="s">
        <v>166</v>
      </c>
      <c r="I26" s="205">
        <v>0</v>
      </c>
      <c r="J26" s="205">
        <v>0</v>
      </c>
      <c r="K26" s="63" t="str">
        <f t="shared" si="0"/>
        <v/>
      </c>
    </row>
    <row r="27" s="49" customFormat="1" ht="18.95" customHeight="1" spans="1:11">
      <c r="A27" s="159" t="str">
        <f t="shared" si="1"/>
        <v>是</v>
      </c>
      <c r="B27" s="239">
        <v>2010299</v>
      </c>
      <c r="C27" s="240"/>
      <c r="D27" s="240"/>
      <c r="E27" s="240" t="s">
        <v>167</v>
      </c>
      <c r="F27" s="242" t="s">
        <v>178</v>
      </c>
      <c r="G27" s="238">
        <v>3</v>
      </c>
      <c r="H27" s="204" t="s">
        <v>179</v>
      </c>
      <c r="I27" s="205">
        <v>135</v>
      </c>
      <c r="J27" s="205">
        <v>233</v>
      </c>
      <c r="K27" s="105">
        <f t="shared" si="0"/>
        <v>0.726</v>
      </c>
    </row>
    <row r="28" s="49" customFormat="1" ht="18.95" customHeight="1" spans="1:11">
      <c r="A28" s="159" t="str">
        <f t="shared" si="1"/>
        <v>是</v>
      </c>
      <c r="B28" s="239">
        <v>20103</v>
      </c>
      <c r="C28" s="240"/>
      <c r="D28" s="240" t="s">
        <v>143</v>
      </c>
      <c r="E28" s="240"/>
      <c r="F28" s="241" t="s">
        <v>180</v>
      </c>
      <c r="G28" s="238"/>
      <c r="H28" s="204" t="s">
        <v>181</v>
      </c>
      <c r="I28" s="205">
        <f>SUM(I29:I39)</f>
        <v>85369</v>
      </c>
      <c r="J28" s="205">
        <f>SUM(J29:J39)</f>
        <v>112222</v>
      </c>
      <c r="K28" s="105">
        <f t="shared" si="0"/>
        <v>0.315</v>
      </c>
    </row>
    <row r="29" s="49" customFormat="1" ht="18.95" customHeight="1" spans="1:11">
      <c r="A29" s="159" t="str">
        <f t="shared" si="1"/>
        <v>是</v>
      </c>
      <c r="B29" s="239">
        <v>2010301</v>
      </c>
      <c r="C29" s="240"/>
      <c r="D29" s="240"/>
      <c r="E29" s="240" t="s">
        <v>135</v>
      </c>
      <c r="F29" s="242" t="s">
        <v>138</v>
      </c>
      <c r="G29" s="238">
        <v>3</v>
      </c>
      <c r="H29" s="204" t="s">
        <v>139</v>
      </c>
      <c r="I29" s="205">
        <v>62696</v>
      </c>
      <c r="J29" s="205">
        <v>77753</v>
      </c>
      <c r="K29" s="105">
        <f t="shared" si="0"/>
        <v>0.24</v>
      </c>
    </row>
    <row r="30" s="49" customFormat="1" ht="18.95" customHeight="1" spans="1:11">
      <c r="A30" s="159" t="str">
        <f t="shared" si="1"/>
        <v>是</v>
      </c>
      <c r="B30" s="239">
        <v>2010302</v>
      </c>
      <c r="C30" s="240"/>
      <c r="D30" s="240"/>
      <c r="E30" s="240" t="s">
        <v>140</v>
      </c>
      <c r="F30" s="242" t="s">
        <v>141</v>
      </c>
      <c r="G30" s="238">
        <v>3</v>
      </c>
      <c r="H30" s="204" t="s">
        <v>142</v>
      </c>
      <c r="I30" s="205">
        <v>21320</v>
      </c>
      <c r="J30" s="205">
        <v>28896</v>
      </c>
      <c r="K30" s="105">
        <f t="shared" si="0"/>
        <v>0.355</v>
      </c>
    </row>
    <row r="31" s="49" customFormat="1" ht="18.95" customHeight="1" spans="1:11">
      <c r="A31" s="159" t="str">
        <f t="shared" si="1"/>
        <v>是</v>
      </c>
      <c r="B31" s="239">
        <v>2010303</v>
      </c>
      <c r="C31" s="240"/>
      <c r="D31" s="240"/>
      <c r="E31" s="240" t="s">
        <v>143</v>
      </c>
      <c r="F31" s="242" t="s">
        <v>144</v>
      </c>
      <c r="G31" s="238">
        <v>3</v>
      </c>
      <c r="H31" s="204" t="s">
        <v>145</v>
      </c>
      <c r="I31" s="205">
        <v>256</v>
      </c>
      <c r="J31" s="205">
        <v>438</v>
      </c>
      <c r="K31" s="105">
        <f t="shared" si="0"/>
        <v>0.711</v>
      </c>
    </row>
    <row r="32" s="49" customFormat="1" ht="18.95" hidden="1" customHeight="1" spans="1:11">
      <c r="A32" s="159" t="str">
        <f t="shared" si="1"/>
        <v>否</v>
      </c>
      <c r="B32" s="239">
        <v>2010304</v>
      </c>
      <c r="C32" s="240"/>
      <c r="D32" s="240"/>
      <c r="E32" s="240" t="s">
        <v>146</v>
      </c>
      <c r="F32" s="242" t="s">
        <v>182</v>
      </c>
      <c r="G32" s="238">
        <v>3</v>
      </c>
      <c r="H32" s="243" t="s">
        <v>183</v>
      </c>
      <c r="I32" s="205">
        <v>0</v>
      </c>
      <c r="J32" s="205">
        <v>0</v>
      </c>
      <c r="K32" s="63" t="str">
        <f t="shared" si="0"/>
        <v/>
      </c>
    </row>
    <row r="33" s="49" customFormat="1" ht="18.95" customHeight="1" spans="1:11">
      <c r="A33" s="159" t="str">
        <f t="shared" si="1"/>
        <v>是</v>
      </c>
      <c r="B33" s="239">
        <v>2010305</v>
      </c>
      <c r="C33" s="240"/>
      <c r="D33" s="240"/>
      <c r="E33" s="240" t="s">
        <v>149</v>
      </c>
      <c r="F33" s="242" t="s">
        <v>184</v>
      </c>
      <c r="G33" s="238">
        <v>3</v>
      </c>
      <c r="H33" s="204" t="s">
        <v>185</v>
      </c>
      <c r="I33" s="205">
        <v>2</v>
      </c>
      <c r="J33" s="205">
        <v>2</v>
      </c>
      <c r="K33" s="105">
        <f t="shared" si="0"/>
        <v>0</v>
      </c>
    </row>
    <row r="34" s="49" customFormat="1" ht="18.95" hidden="1" customHeight="1" spans="1:11">
      <c r="A34" s="159" t="str">
        <f t="shared" si="1"/>
        <v>否</v>
      </c>
      <c r="B34" s="239">
        <v>2010306</v>
      </c>
      <c r="C34" s="240"/>
      <c r="D34" s="240"/>
      <c r="E34" s="240" t="s">
        <v>152</v>
      </c>
      <c r="F34" s="242" t="s">
        <v>186</v>
      </c>
      <c r="G34" s="238">
        <v>3</v>
      </c>
      <c r="H34" s="243" t="s">
        <v>187</v>
      </c>
      <c r="I34" s="205">
        <v>0</v>
      </c>
      <c r="J34" s="205">
        <v>0</v>
      </c>
      <c r="K34" s="63" t="str">
        <f t="shared" si="0"/>
        <v/>
      </c>
    </row>
    <row r="35" s="49" customFormat="1" ht="18.95" hidden="1" customHeight="1" spans="1:11">
      <c r="A35" s="159" t="str">
        <f t="shared" si="1"/>
        <v>否</v>
      </c>
      <c r="B35" s="239">
        <v>2010307</v>
      </c>
      <c r="C35" s="240"/>
      <c r="D35" s="240"/>
      <c r="E35" s="240" t="s">
        <v>155</v>
      </c>
      <c r="F35" s="242" t="s">
        <v>188</v>
      </c>
      <c r="G35" s="238">
        <v>3</v>
      </c>
      <c r="H35" s="243" t="s">
        <v>189</v>
      </c>
      <c r="I35" s="205">
        <v>0</v>
      </c>
      <c r="J35" s="205">
        <v>0</v>
      </c>
      <c r="K35" s="63" t="str">
        <f t="shared" si="0"/>
        <v/>
      </c>
    </row>
    <row r="36" s="49" customFormat="1" ht="18.95" customHeight="1" spans="1:11">
      <c r="A36" s="159" t="str">
        <f t="shared" si="1"/>
        <v>是</v>
      </c>
      <c r="B36" s="239">
        <v>2010308</v>
      </c>
      <c r="C36" s="240"/>
      <c r="D36" s="240"/>
      <c r="E36" s="240" t="s">
        <v>158</v>
      </c>
      <c r="F36" s="242" t="s">
        <v>190</v>
      </c>
      <c r="G36" s="238">
        <v>3</v>
      </c>
      <c r="H36" s="204" t="s">
        <v>191</v>
      </c>
      <c r="I36" s="205">
        <v>378</v>
      </c>
      <c r="J36" s="205">
        <v>604</v>
      </c>
      <c r="K36" s="105">
        <f t="shared" si="0"/>
        <v>0.598</v>
      </c>
    </row>
    <row r="37" s="49" customFormat="1" ht="18.95" hidden="1" customHeight="1" spans="1:11">
      <c r="A37" s="159" t="str">
        <f t="shared" si="1"/>
        <v>否</v>
      </c>
      <c r="B37" s="239">
        <v>2010309</v>
      </c>
      <c r="C37" s="240"/>
      <c r="D37" s="240"/>
      <c r="E37" s="240" t="s">
        <v>161</v>
      </c>
      <c r="F37" s="242" t="s">
        <v>192</v>
      </c>
      <c r="G37" s="238">
        <v>3</v>
      </c>
      <c r="H37" s="243" t="s">
        <v>193</v>
      </c>
      <c r="I37" s="205">
        <v>0</v>
      </c>
      <c r="J37" s="205">
        <v>0</v>
      </c>
      <c r="K37" s="63" t="str">
        <f t="shared" si="0"/>
        <v/>
      </c>
    </row>
    <row r="38" s="49" customFormat="1" ht="18.95" customHeight="1" spans="1:11">
      <c r="A38" s="159" t="str">
        <f t="shared" si="1"/>
        <v>是</v>
      </c>
      <c r="B38" s="239">
        <v>2010350</v>
      </c>
      <c r="C38" s="240"/>
      <c r="D38" s="240"/>
      <c r="E38" s="240" t="s">
        <v>164</v>
      </c>
      <c r="F38" s="242" t="s">
        <v>165</v>
      </c>
      <c r="G38" s="238">
        <v>3</v>
      </c>
      <c r="H38" s="204" t="s">
        <v>166</v>
      </c>
      <c r="I38" s="205">
        <v>135</v>
      </c>
      <c r="J38" s="205">
        <v>3400</v>
      </c>
      <c r="K38" s="105">
        <f t="shared" si="0"/>
        <v>24.185</v>
      </c>
    </row>
    <row r="39" s="49" customFormat="1" ht="18.95" customHeight="1" spans="1:11">
      <c r="A39" s="159" t="str">
        <f t="shared" si="1"/>
        <v>是</v>
      </c>
      <c r="B39" s="239">
        <v>2010399</v>
      </c>
      <c r="C39" s="240"/>
      <c r="D39" s="240"/>
      <c r="E39" s="240" t="s">
        <v>167</v>
      </c>
      <c r="F39" s="242" t="s">
        <v>194</v>
      </c>
      <c r="G39" s="238">
        <v>3</v>
      </c>
      <c r="H39" s="204" t="s">
        <v>195</v>
      </c>
      <c r="I39" s="205">
        <v>582</v>
      </c>
      <c r="J39" s="205">
        <v>1129</v>
      </c>
      <c r="K39" s="105">
        <f t="shared" si="0"/>
        <v>0.94</v>
      </c>
    </row>
    <row r="40" s="49" customFormat="1" ht="18.95" customHeight="1" spans="1:11">
      <c r="A40" s="159" t="str">
        <f t="shared" si="1"/>
        <v>是</v>
      </c>
      <c r="B40" s="239">
        <v>20104</v>
      </c>
      <c r="C40" s="240"/>
      <c r="D40" s="240" t="s">
        <v>146</v>
      </c>
      <c r="E40" s="240"/>
      <c r="F40" s="241" t="s">
        <v>196</v>
      </c>
      <c r="G40" s="238"/>
      <c r="H40" s="204" t="s">
        <v>197</v>
      </c>
      <c r="I40" s="205">
        <f>SUM(I41:I51)</f>
        <v>9295</v>
      </c>
      <c r="J40" s="205">
        <f>SUM(J41:J51)</f>
        <v>17641</v>
      </c>
      <c r="K40" s="105">
        <f t="shared" si="0"/>
        <v>0.898</v>
      </c>
    </row>
    <row r="41" s="49" customFormat="1" ht="18.95" customHeight="1" spans="1:11">
      <c r="A41" s="159" t="str">
        <f t="shared" si="1"/>
        <v>是</v>
      </c>
      <c r="B41" s="239">
        <v>2010401</v>
      </c>
      <c r="C41" s="240"/>
      <c r="D41" s="240"/>
      <c r="E41" s="240" t="s">
        <v>135</v>
      </c>
      <c r="F41" s="242" t="s">
        <v>138</v>
      </c>
      <c r="G41" s="238">
        <v>3</v>
      </c>
      <c r="H41" s="204" t="s">
        <v>139</v>
      </c>
      <c r="I41" s="205">
        <v>6644</v>
      </c>
      <c r="J41" s="205">
        <v>8550</v>
      </c>
      <c r="K41" s="105">
        <f t="shared" si="0"/>
        <v>0.287</v>
      </c>
    </row>
    <row r="42" s="49" customFormat="1" ht="18.95" customHeight="1" spans="1:11">
      <c r="A42" s="159" t="str">
        <f t="shared" si="1"/>
        <v>是</v>
      </c>
      <c r="B42" s="239">
        <v>2010402</v>
      </c>
      <c r="C42" s="240"/>
      <c r="D42" s="240"/>
      <c r="E42" s="240" t="s">
        <v>140</v>
      </c>
      <c r="F42" s="242" t="s">
        <v>141</v>
      </c>
      <c r="G42" s="238">
        <v>3</v>
      </c>
      <c r="H42" s="204" t="s">
        <v>142</v>
      </c>
      <c r="I42" s="205">
        <v>1781</v>
      </c>
      <c r="J42" s="205">
        <v>2271</v>
      </c>
      <c r="K42" s="105">
        <f t="shared" si="0"/>
        <v>0.275</v>
      </c>
    </row>
    <row r="43" s="49" customFormat="1" ht="18.95" hidden="1" customHeight="1" spans="1:11">
      <c r="A43" s="159" t="str">
        <f t="shared" si="1"/>
        <v>否</v>
      </c>
      <c r="B43" s="239">
        <v>2010403</v>
      </c>
      <c r="C43" s="240"/>
      <c r="D43" s="240"/>
      <c r="E43" s="240" t="s">
        <v>143</v>
      </c>
      <c r="F43" s="242" t="s">
        <v>144</v>
      </c>
      <c r="G43" s="238">
        <v>3</v>
      </c>
      <c r="H43" s="243" t="s">
        <v>145</v>
      </c>
      <c r="I43" s="205">
        <v>0</v>
      </c>
      <c r="J43" s="205">
        <v>0</v>
      </c>
      <c r="K43" s="63" t="str">
        <f t="shared" si="0"/>
        <v/>
      </c>
    </row>
    <row r="44" ht="18.95" customHeight="1" spans="1:11">
      <c r="A44" s="159" t="str">
        <f t="shared" si="1"/>
        <v>是</v>
      </c>
      <c r="B44" s="239">
        <v>2010404</v>
      </c>
      <c r="C44" s="240"/>
      <c r="D44" s="240"/>
      <c r="E44" s="240" t="s">
        <v>146</v>
      </c>
      <c r="F44" s="242" t="s">
        <v>198</v>
      </c>
      <c r="G44" s="238">
        <v>3</v>
      </c>
      <c r="H44" s="204" t="s">
        <v>199</v>
      </c>
      <c r="I44" s="205">
        <v>10</v>
      </c>
      <c r="J44" s="205">
        <v>0</v>
      </c>
      <c r="K44" s="105" t="str">
        <f t="shared" si="0"/>
        <v/>
      </c>
    </row>
    <row r="45" ht="18.95" hidden="1" customHeight="1" spans="1:11">
      <c r="A45" s="244" t="str">
        <f t="shared" si="1"/>
        <v>否</v>
      </c>
      <c r="B45" s="239">
        <v>2010405</v>
      </c>
      <c r="C45" s="240"/>
      <c r="D45" s="240"/>
      <c r="E45" s="240" t="s">
        <v>149</v>
      </c>
      <c r="F45" s="242" t="s">
        <v>200</v>
      </c>
      <c r="G45" s="238">
        <v>3</v>
      </c>
      <c r="H45" s="243" t="s">
        <v>201</v>
      </c>
      <c r="I45" s="205">
        <v>0</v>
      </c>
      <c r="J45" s="205">
        <v>0</v>
      </c>
      <c r="K45" s="63" t="str">
        <f t="shared" si="0"/>
        <v/>
      </c>
    </row>
    <row r="46" ht="18.95" hidden="1" customHeight="1" spans="1:11">
      <c r="A46" s="244" t="str">
        <f t="shared" si="1"/>
        <v>否</v>
      </c>
      <c r="B46" s="239">
        <v>2010406</v>
      </c>
      <c r="C46" s="240"/>
      <c r="D46" s="240"/>
      <c r="E46" s="240" t="s">
        <v>152</v>
      </c>
      <c r="F46" s="242" t="s">
        <v>202</v>
      </c>
      <c r="G46" s="238">
        <v>3</v>
      </c>
      <c r="H46" s="204" t="s">
        <v>203</v>
      </c>
      <c r="I46" s="205">
        <v>0</v>
      </c>
      <c r="J46" s="205">
        <v>0</v>
      </c>
      <c r="K46" s="63" t="str">
        <f t="shared" si="0"/>
        <v/>
      </c>
    </row>
    <row r="47" ht="18.95" hidden="1" customHeight="1" spans="1:11">
      <c r="A47" s="244" t="str">
        <f t="shared" si="1"/>
        <v>否</v>
      </c>
      <c r="B47" s="239">
        <v>2010407</v>
      </c>
      <c r="C47" s="240"/>
      <c r="D47" s="240"/>
      <c r="E47" s="240" t="s">
        <v>155</v>
      </c>
      <c r="F47" s="242" t="s">
        <v>204</v>
      </c>
      <c r="G47" s="238">
        <v>3</v>
      </c>
      <c r="H47" s="204" t="s">
        <v>205</v>
      </c>
      <c r="I47" s="205">
        <v>0</v>
      </c>
      <c r="J47" s="205">
        <v>0</v>
      </c>
      <c r="K47" s="63" t="str">
        <f t="shared" si="0"/>
        <v/>
      </c>
    </row>
    <row r="48" ht="18.95" customHeight="1" spans="1:11">
      <c r="A48" s="244" t="str">
        <f t="shared" si="1"/>
        <v>是</v>
      </c>
      <c r="B48" s="239">
        <v>2010408</v>
      </c>
      <c r="C48" s="240"/>
      <c r="D48" s="240"/>
      <c r="E48" s="240" t="s">
        <v>158</v>
      </c>
      <c r="F48" s="242" t="s">
        <v>206</v>
      </c>
      <c r="G48" s="238">
        <v>3</v>
      </c>
      <c r="H48" s="204" t="s">
        <v>207</v>
      </c>
      <c r="I48" s="205">
        <v>10</v>
      </c>
      <c r="J48" s="205">
        <v>5</v>
      </c>
      <c r="K48" s="105">
        <f t="shared" si="0"/>
        <v>-0.5</v>
      </c>
    </row>
    <row r="49" ht="18.95" customHeight="1" spans="1:11">
      <c r="A49" s="244" t="str">
        <f t="shared" si="1"/>
        <v>是</v>
      </c>
      <c r="B49" s="239">
        <v>2010409</v>
      </c>
      <c r="C49" s="240"/>
      <c r="D49" s="240"/>
      <c r="E49" s="240" t="s">
        <v>161</v>
      </c>
      <c r="F49" s="242" t="s">
        <v>208</v>
      </c>
      <c r="G49" s="238">
        <v>3</v>
      </c>
      <c r="H49" s="206" t="s">
        <v>209</v>
      </c>
      <c r="I49" s="205">
        <v>60</v>
      </c>
      <c r="J49" s="205">
        <v>0</v>
      </c>
      <c r="K49" s="105" t="str">
        <f t="shared" si="0"/>
        <v/>
      </c>
    </row>
    <row r="50" ht="18.95" customHeight="1" spans="1:11">
      <c r="A50" s="244" t="str">
        <f t="shared" si="1"/>
        <v>是</v>
      </c>
      <c r="B50" s="239">
        <v>2010450</v>
      </c>
      <c r="C50" s="240"/>
      <c r="D50" s="240"/>
      <c r="E50" s="240" t="s">
        <v>164</v>
      </c>
      <c r="F50" s="242" t="s">
        <v>165</v>
      </c>
      <c r="G50" s="238">
        <v>3</v>
      </c>
      <c r="H50" s="204" t="s">
        <v>166</v>
      </c>
      <c r="I50" s="205">
        <v>790</v>
      </c>
      <c r="J50" s="205">
        <v>896</v>
      </c>
      <c r="K50" s="105">
        <f t="shared" si="0"/>
        <v>0.134</v>
      </c>
    </row>
    <row r="51" ht="18.95" customHeight="1" spans="1:11">
      <c r="A51" s="244" t="str">
        <f t="shared" si="1"/>
        <v>是</v>
      </c>
      <c r="B51" s="239">
        <v>2010499</v>
      </c>
      <c r="C51" s="240"/>
      <c r="D51" s="240"/>
      <c r="E51" s="240" t="s">
        <v>167</v>
      </c>
      <c r="F51" s="242" t="s">
        <v>210</v>
      </c>
      <c r="G51" s="238">
        <v>3</v>
      </c>
      <c r="H51" s="204" t="s">
        <v>211</v>
      </c>
      <c r="I51" s="205">
        <v>0</v>
      </c>
      <c r="J51" s="205">
        <v>5919</v>
      </c>
      <c r="K51" s="105" t="str">
        <f t="shared" si="0"/>
        <v/>
      </c>
    </row>
    <row r="52" ht="18.95" customHeight="1" spans="1:11">
      <c r="A52" s="244" t="str">
        <f t="shared" si="1"/>
        <v>是</v>
      </c>
      <c r="B52" s="239">
        <v>20105</v>
      </c>
      <c r="C52" s="240"/>
      <c r="D52" s="240" t="s">
        <v>149</v>
      </c>
      <c r="E52" s="240"/>
      <c r="F52" s="241" t="s">
        <v>212</v>
      </c>
      <c r="G52" s="238"/>
      <c r="H52" s="204" t="s">
        <v>213</v>
      </c>
      <c r="I52" s="205">
        <f>SUM(I53:I62)</f>
        <v>4172</v>
      </c>
      <c r="J52" s="205">
        <f>SUM(J53:J62)</f>
        <v>4465</v>
      </c>
      <c r="K52" s="105">
        <f t="shared" si="0"/>
        <v>0.07</v>
      </c>
    </row>
    <row r="53" ht="18.95" customHeight="1" spans="1:11">
      <c r="A53" s="244" t="str">
        <f t="shared" si="1"/>
        <v>是</v>
      </c>
      <c r="B53" s="239">
        <v>2010501</v>
      </c>
      <c r="C53" s="240"/>
      <c r="D53" s="240"/>
      <c r="E53" s="240" t="s">
        <v>135</v>
      </c>
      <c r="F53" s="242" t="s">
        <v>138</v>
      </c>
      <c r="G53" s="238">
        <v>3</v>
      </c>
      <c r="H53" s="204" t="s">
        <v>139</v>
      </c>
      <c r="I53" s="205">
        <v>2729</v>
      </c>
      <c r="J53" s="205">
        <v>3323</v>
      </c>
      <c r="K53" s="105">
        <f t="shared" si="0"/>
        <v>0.218</v>
      </c>
    </row>
    <row r="54" ht="18.95" customHeight="1" spans="1:11">
      <c r="A54" s="244" t="str">
        <f t="shared" si="1"/>
        <v>是</v>
      </c>
      <c r="B54" s="239">
        <v>2010502</v>
      </c>
      <c r="C54" s="240"/>
      <c r="D54" s="240"/>
      <c r="E54" s="240" t="s">
        <v>140</v>
      </c>
      <c r="F54" s="242" t="s">
        <v>141</v>
      </c>
      <c r="G54" s="238">
        <v>3</v>
      </c>
      <c r="H54" s="204" t="s">
        <v>142</v>
      </c>
      <c r="I54" s="205">
        <v>348</v>
      </c>
      <c r="J54" s="205">
        <v>368</v>
      </c>
      <c r="K54" s="105">
        <f t="shared" si="0"/>
        <v>0.057</v>
      </c>
    </row>
    <row r="55" ht="18.95" hidden="1" customHeight="1" spans="1:11">
      <c r="A55" s="244" t="str">
        <f t="shared" si="1"/>
        <v>否</v>
      </c>
      <c r="B55" s="239">
        <v>2010503</v>
      </c>
      <c r="C55" s="240"/>
      <c r="D55" s="240"/>
      <c r="E55" s="240" t="s">
        <v>143</v>
      </c>
      <c r="F55" s="242" t="s">
        <v>144</v>
      </c>
      <c r="G55" s="238">
        <v>3</v>
      </c>
      <c r="H55" s="243" t="s">
        <v>145</v>
      </c>
      <c r="I55" s="205">
        <v>0</v>
      </c>
      <c r="J55" s="205">
        <v>0</v>
      </c>
      <c r="K55" s="63" t="str">
        <f t="shared" si="0"/>
        <v/>
      </c>
    </row>
    <row r="56" ht="18.95" customHeight="1" spans="1:11">
      <c r="A56" s="244" t="str">
        <f t="shared" si="1"/>
        <v>是</v>
      </c>
      <c r="B56" s="239">
        <v>2010504</v>
      </c>
      <c r="C56" s="240"/>
      <c r="D56" s="240"/>
      <c r="E56" s="240" t="s">
        <v>146</v>
      </c>
      <c r="F56" s="242" t="s">
        <v>214</v>
      </c>
      <c r="G56" s="238">
        <v>3</v>
      </c>
      <c r="H56" s="204" t="s">
        <v>215</v>
      </c>
      <c r="I56" s="205">
        <v>15</v>
      </c>
      <c r="J56" s="205">
        <v>0</v>
      </c>
      <c r="K56" s="105" t="str">
        <f t="shared" si="0"/>
        <v/>
      </c>
    </row>
    <row r="57" ht="18.95" customHeight="1" spans="1:11">
      <c r="A57" s="244" t="str">
        <f t="shared" si="1"/>
        <v>是</v>
      </c>
      <c r="B57" s="239">
        <v>2010505</v>
      </c>
      <c r="C57" s="240"/>
      <c r="D57" s="240"/>
      <c r="E57" s="240" t="s">
        <v>149</v>
      </c>
      <c r="F57" s="242" t="s">
        <v>216</v>
      </c>
      <c r="G57" s="238">
        <v>3</v>
      </c>
      <c r="H57" s="204" t="s">
        <v>217</v>
      </c>
      <c r="I57" s="205">
        <v>371</v>
      </c>
      <c r="J57" s="205">
        <v>151</v>
      </c>
      <c r="K57" s="105">
        <f t="shared" si="0"/>
        <v>-0.593</v>
      </c>
    </row>
    <row r="58" ht="18.95" customHeight="1" spans="1:11">
      <c r="A58" s="244" t="str">
        <f t="shared" si="1"/>
        <v>是</v>
      </c>
      <c r="B58" s="239">
        <v>2010506</v>
      </c>
      <c r="C58" s="240"/>
      <c r="D58" s="240"/>
      <c r="E58" s="240" t="s">
        <v>152</v>
      </c>
      <c r="F58" s="242" t="s">
        <v>218</v>
      </c>
      <c r="G58" s="238">
        <v>3</v>
      </c>
      <c r="H58" s="204" t="s">
        <v>219</v>
      </c>
      <c r="I58" s="205">
        <v>19</v>
      </c>
      <c r="J58" s="205">
        <v>17</v>
      </c>
      <c r="K58" s="105">
        <f t="shared" si="0"/>
        <v>-0.105</v>
      </c>
    </row>
    <row r="59" ht="18.95" customHeight="1" spans="1:11">
      <c r="A59" s="244" t="str">
        <f t="shared" si="1"/>
        <v>是</v>
      </c>
      <c r="B59" s="239">
        <v>2010507</v>
      </c>
      <c r="C59" s="240"/>
      <c r="D59" s="240"/>
      <c r="E59" s="240" t="s">
        <v>155</v>
      </c>
      <c r="F59" s="242" t="s">
        <v>220</v>
      </c>
      <c r="G59" s="238">
        <v>3</v>
      </c>
      <c r="H59" s="204" t="s">
        <v>221</v>
      </c>
      <c r="I59" s="205">
        <v>428</v>
      </c>
      <c r="J59" s="205">
        <v>423</v>
      </c>
      <c r="K59" s="105">
        <f t="shared" si="0"/>
        <v>-0.012</v>
      </c>
    </row>
    <row r="60" ht="18.95" customHeight="1" spans="1:11">
      <c r="A60" s="244" t="str">
        <f t="shared" si="1"/>
        <v>是</v>
      </c>
      <c r="B60" s="239">
        <v>2010508</v>
      </c>
      <c r="C60" s="240"/>
      <c r="D60" s="240"/>
      <c r="E60" s="240" t="s">
        <v>158</v>
      </c>
      <c r="F60" s="242" t="s">
        <v>222</v>
      </c>
      <c r="G60" s="238">
        <v>3</v>
      </c>
      <c r="H60" s="204" t="s">
        <v>223</v>
      </c>
      <c r="I60" s="205">
        <v>63</v>
      </c>
      <c r="J60" s="205">
        <v>58</v>
      </c>
      <c r="K60" s="105">
        <f t="shared" si="0"/>
        <v>-0.079</v>
      </c>
    </row>
    <row r="61" ht="18.95" customHeight="1" spans="1:11">
      <c r="A61" s="244" t="str">
        <f t="shared" si="1"/>
        <v>是</v>
      </c>
      <c r="B61" s="239">
        <v>2010550</v>
      </c>
      <c r="C61" s="240"/>
      <c r="D61" s="240"/>
      <c r="E61" s="240" t="s">
        <v>164</v>
      </c>
      <c r="F61" s="242" t="s">
        <v>165</v>
      </c>
      <c r="G61" s="238">
        <v>3</v>
      </c>
      <c r="H61" s="204" t="s">
        <v>166</v>
      </c>
      <c r="I61" s="205">
        <v>56</v>
      </c>
      <c r="J61" s="205">
        <v>125</v>
      </c>
      <c r="K61" s="105">
        <f t="shared" si="0"/>
        <v>1.232</v>
      </c>
    </row>
    <row r="62" ht="18.95" customHeight="1" spans="1:11">
      <c r="A62" s="244" t="str">
        <f t="shared" si="1"/>
        <v>是</v>
      </c>
      <c r="B62" s="239">
        <v>2010599</v>
      </c>
      <c r="C62" s="240"/>
      <c r="D62" s="240"/>
      <c r="E62" s="240" t="s">
        <v>167</v>
      </c>
      <c r="F62" s="242" t="s">
        <v>224</v>
      </c>
      <c r="G62" s="238">
        <v>3</v>
      </c>
      <c r="H62" s="204" t="s">
        <v>225</v>
      </c>
      <c r="I62" s="205">
        <v>143</v>
      </c>
      <c r="J62" s="205">
        <v>0</v>
      </c>
      <c r="K62" s="105" t="str">
        <f t="shared" si="0"/>
        <v/>
      </c>
    </row>
    <row r="63" ht="18.95" customHeight="1" spans="1:11">
      <c r="A63" s="244" t="str">
        <f t="shared" si="1"/>
        <v>是</v>
      </c>
      <c r="B63" s="239">
        <v>20106</v>
      </c>
      <c r="C63" s="240"/>
      <c r="D63" s="240" t="s">
        <v>152</v>
      </c>
      <c r="E63" s="240"/>
      <c r="F63" s="241" t="s">
        <v>226</v>
      </c>
      <c r="G63" s="238"/>
      <c r="H63" s="204" t="s">
        <v>227</v>
      </c>
      <c r="I63" s="205">
        <f>SUM(I64:I73)</f>
        <v>15105</v>
      </c>
      <c r="J63" s="205">
        <f>SUM(J64:J73)</f>
        <v>16949</v>
      </c>
      <c r="K63" s="105">
        <f t="shared" si="0"/>
        <v>0.122</v>
      </c>
    </row>
    <row r="64" ht="18.95" customHeight="1" spans="1:11">
      <c r="A64" s="244" t="str">
        <f t="shared" si="1"/>
        <v>是</v>
      </c>
      <c r="B64" s="239">
        <v>2010601</v>
      </c>
      <c r="C64" s="240"/>
      <c r="D64" s="240"/>
      <c r="E64" s="240" t="s">
        <v>135</v>
      </c>
      <c r="F64" s="242" t="s">
        <v>138</v>
      </c>
      <c r="G64" s="238">
        <v>3</v>
      </c>
      <c r="H64" s="204" t="s">
        <v>139</v>
      </c>
      <c r="I64" s="205">
        <v>12287</v>
      </c>
      <c r="J64" s="205">
        <v>15049</v>
      </c>
      <c r="K64" s="105">
        <f t="shared" si="0"/>
        <v>0.225</v>
      </c>
    </row>
    <row r="65" ht="18.95" customHeight="1" spans="1:11">
      <c r="A65" s="244" t="str">
        <f t="shared" si="1"/>
        <v>是</v>
      </c>
      <c r="B65" s="239">
        <v>2010602</v>
      </c>
      <c r="C65" s="240"/>
      <c r="D65" s="240"/>
      <c r="E65" s="240" t="s">
        <v>140</v>
      </c>
      <c r="F65" s="242" t="s">
        <v>141</v>
      </c>
      <c r="G65" s="238">
        <v>3</v>
      </c>
      <c r="H65" s="204" t="s">
        <v>142</v>
      </c>
      <c r="I65" s="205">
        <v>1888</v>
      </c>
      <c r="J65" s="205">
        <v>1159</v>
      </c>
      <c r="K65" s="105">
        <f t="shared" si="0"/>
        <v>-0.386</v>
      </c>
    </row>
    <row r="66" ht="18.95" hidden="1" customHeight="1" spans="1:11">
      <c r="A66" s="244" t="str">
        <f t="shared" si="1"/>
        <v>否</v>
      </c>
      <c r="B66" s="239">
        <v>2010603</v>
      </c>
      <c r="C66" s="240"/>
      <c r="D66" s="240"/>
      <c r="E66" s="240" t="s">
        <v>143</v>
      </c>
      <c r="F66" s="242" t="s">
        <v>144</v>
      </c>
      <c r="G66" s="238">
        <v>3</v>
      </c>
      <c r="H66" s="243" t="s">
        <v>145</v>
      </c>
      <c r="I66" s="205">
        <v>0</v>
      </c>
      <c r="J66" s="205">
        <v>0</v>
      </c>
      <c r="K66" s="63" t="str">
        <f t="shared" si="0"/>
        <v/>
      </c>
    </row>
    <row r="67" ht="18.95" customHeight="1" spans="1:11">
      <c r="A67" s="244" t="str">
        <f t="shared" si="1"/>
        <v>是</v>
      </c>
      <c r="B67" s="239">
        <v>2010604</v>
      </c>
      <c r="C67" s="240"/>
      <c r="D67" s="240"/>
      <c r="E67" s="240" t="s">
        <v>146</v>
      </c>
      <c r="F67" s="242" t="s">
        <v>228</v>
      </c>
      <c r="G67" s="238">
        <v>3</v>
      </c>
      <c r="H67" s="204" t="s">
        <v>229</v>
      </c>
      <c r="I67" s="205">
        <v>3</v>
      </c>
      <c r="J67" s="205">
        <v>93</v>
      </c>
      <c r="K67" s="105">
        <f t="shared" si="0"/>
        <v>30</v>
      </c>
    </row>
    <row r="68" ht="18.95" customHeight="1" spans="1:11">
      <c r="A68" s="244" t="str">
        <f t="shared" si="1"/>
        <v>是</v>
      </c>
      <c r="B68" s="239">
        <v>2010605</v>
      </c>
      <c r="C68" s="240"/>
      <c r="D68" s="240"/>
      <c r="E68" s="240" t="s">
        <v>149</v>
      </c>
      <c r="F68" s="242" t="s">
        <v>230</v>
      </c>
      <c r="G68" s="238">
        <v>3</v>
      </c>
      <c r="H68" s="204" t="s">
        <v>231</v>
      </c>
      <c r="I68" s="205">
        <v>27</v>
      </c>
      <c r="J68" s="205">
        <v>0</v>
      </c>
      <c r="K68" s="105" t="str">
        <f t="shared" si="0"/>
        <v/>
      </c>
    </row>
    <row r="69" ht="18.95" customHeight="1" spans="1:11">
      <c r="A69" s="244" t="str">
        <f t="shared" si="1"/>
        <v>是</v>
      </c>
      <c r="B69" s="239">
        <v>2010606</v>
      </c>
      <c r="C69" s="240"/>
      <c r="D69" s="240"/>
      <c r="E69" s="240" t="s">
        <v>152</v>
      </c>
      <c r="F69" s="242" t="s">
        <v>232</v>
      </c>
      <c r="G69" s="238">
        <v>3</v>
      </c>
      <c r="H69" s="204" t="s">
        <v>233</v>
      </c>
      <c r="I69" s="205">
        <v>0</v>
      </c>
      <c r="J69" s="205">
        <v>10</v>
      </c>
      <c r="K69" s="105" t="str">
        <f t="shared" si="0"/>
        <v/>
      </c>
    </row>
    <row r="70" ht="18.95" customHeight="1" spans="1:11">
      <c r="A70" s="244" t="str">
        <f t="shared" si="1"/>
        <v>是</v>
      </c>
      <c r="B70" s="239">
        <v>2010607</v>
      </c>
      <c r="C70" s="240"/>
      <c r="D70" s="240"/>
      <c r="E70" s="240" t="s">
        <v>155</v>
      </c>
      <c r="F70" s="242" t="s">
        <v>234</v>
      </c>
      <c r="G70" s="238">
        <v>3</v>
      </c>
      <c r="H70" s="204" t="s">
        <v>235</v>
      </c>
      <c r="I70" s="205">
        <v>359</v>
      </c>
      <c r="J70" s="205">
        <v>294</v>
      </c>
      <c r="K70" s="105">
        <f t="shared" si="0"/>
        <v>-0.181</v>
      </c>
    </row>
    <row r="71" ht="18.95" customHeight="1" spans="1:11">
      <c r="A71" s="244" t="str">
        <f t="shared" ref="A71:A134" si="2">IF(AND(I71=0,J71=0),"否","是")</f>
        <v>是</v>
      </c>
      <c r="B71" s="239">
        <v>2010608</v>
      </c>
      <c r="C71" s="240"/>
      <c r="D71" s="240"/>
      <c r="E71" s="240" t="s">
        <v>158</v>
      </c>
      <c r="F71" s="242" t="s">
        <v>236</v>
      </c>
      <c r="G71" s="238">
        <v>3</v>
      </c>
      <c r="H71" s="204" t="s">
        <v>237</v>
      </c>
      <c r="I71" s="205">
        <v>28</v>
      </c>
      <c r="J71" s="205">
        <v>32</v>
      </c>
      <c r="K71" s="105">
        <f t="shared" ref="K71:K134" si="3">IF(OR(VALUE(J71)=0,ISERROR(J71/I71-1)),"",ROUND(J71/I71-1,3))</f>
        <v>0.143</v>
      </c>
    </row>
    <row r="72" ht="18.95" customHeight="1" spans="1:11">
      <c r="A72" s="244" t="str">
        <f t="shared" si="2"/>
        <v>是</v>
      </c>
      <c r="B72" s="239">
        <v>2010650</v>
      </c>
      <c r="C72" s="240"/>
      <c r="D72" s="240"/>
      <c r="E72" s="240" t="s">
        <v>164</v>
      </c>
      <c r="F72" s="242" t="s">
        <v>165</v>
      </c>
      <c r="G72" s="238">
        <v>3</v>
      </c>
      <c r="H72" s="204" t="s">
        <v>166</v>
      </c>
      <c r="I72" s="205">
        <v>0</v>
      </c>
      <c r="J72" s="205">
        <v>88</v>
      </c>
      <c r="K72" s="105" t="str">
        <f t="shared" si="3"/>
        <v/>
      </c>
    </row>
    <row r="73" ht="18.95" customHeight="1" spans="1:11">
      <c r="A73" s="244" t="str">
        <f t="shared" si="2"/>
        <v>是</v>
      </c>
      <c r="B73" s="239">
        <v>2010699</v>
      </c>
      <c r="C73" s="240"/>
      <c r="D73" s="240"/>
      <c r="E73" s="240" t="s">
        <v>167</v>
      </c>
      <c r="F73" s="242" t="s">
        <v>238</v>
      </c>
      <c r="G73" s="238">
        <v>3</v>
      </c>
      <c r="H73" s="204" t="s">
        <v>239</v>
      </c>
      <c r="I73" s="205">
        <v>513</v>
      </c>
      <c r="J73" s="205">
        <v>224</v>
      </c>
      <c r="K73" s="105">
        <f t="shared" si="3"/>
        <v>-0.563</v>
      </c>
    </row>
    <row r="74" ht="18.95" customHeight="1" spans="1:11">
      <c r="A74" s="244" t="str">
        <f t="shared" si="2"/>
        <v>是</v>
      </c>
      <c r="B74" s="239">
        <v>20107</v>
      </c>
      <c r="C74" s="240"/>
      <c r="D74" s="240" t="s">
        <v>155</v>
      </c>
      <c r="E74" s="240"/>
      <c r="F74" s="241" t="s">
        <v>240</v>
      </c>
      <c r="G74" s="238"/>
      <c r="H74" s="204" t="s">
        <v>241</v>
      </c>
      <c r="I74" s="205">
        <f>SUM(I75:I85)</f>
        <v>5193</v>
      </c>
      <c r="J74" s="205">
        <f>SUM(J75:J85)</f>
        <v>5874</v>
      </c>
      <c r="K74" s="105">
        <f t="shared" si="3"/>
        <v>0.131</v>
      </c>
    </row>
    <row r="75" ht="18.95" customHeight="1" spans="1:11">
      <c r="A75" s="244" t="str">
        <f t="shared" si="2"/>
        <v>是</v>
      </c>
      <c r="B75" s="239">
        <v>2010701</v>
      </c>
      <c r="C75" s="240"/>
      <c r="D75" s="240"/>
      <c r="E75" s="240" t="s">
        <v>135</v>
      </c>
      <c r="F75" s="242" t="s">
        <v>138</v>
      </c>
      <c r="G75" s="238">
        <v>3</v>
      </c>
      <c r="H75" s="204" t="s">
        <v>139</v>
      </c>
      <c r="I75" s="205">
        <v>128</v>
      </c>
      <c r="J75" s="205">
        <v>1804</v>
      </c>
      <c r="K75" s="105">
        <f t="shared" si="3"/>
        <v>13.094</v>
      </c>
    </row>
    <row r="76" ht="18.95" customHeight="1" spans="1:11">
      <c r="A76" s="244" t="str">
        <f t="shared" si="2"/>
        <v>是</v>
      </c>
      <c r="B76" s="239">
        <v>2010702</v>
      </c>
      <c r="C76" s="240"/>
      <c r="D76" s="240"/>
      <c r="E76" s="240" t="s">
        <v>140</v>
      </c>
      <c r="F76" s="242" t="s">
        <v>141</v>
      </c>
      <c r="G76" s="238">
        <v>3</v>
      </c>
      <c r="H76" s="204" t="s">
        <v>142</v>
      </c>
      <c r="I76" s="205">
        <v>3322</v>
      </c>
      <c r="J76" s="205">
        <v>2673</v>
      </c>
      <c r="K76" s="105">
        <f t="shared" si="3"/>
        <v>-0.195</v>
      </c>
    </row>
    <row r="77" ht="18.95" hidden="1" customHeight="1" spans="1:11">
      <c r="A77" s="244" t="str">
        <f t="shared" si="2"/>
        <v>否</v>
      </c>
      <c r="B77" s="239">
        <v>2010703</v>
      </c>
      <c r="C77" s="240"/>
      <c r="D77" s="240"/>
      <c r="E77" s="240" t="s">
        <v>143</v>
      </c>
      <c r="F77" s="242" t="s">
        <v>144</v>
      </c>
      <c r="G77" s="238">
        <v>3</v>
      </c>
      <c r="H77" s="243" t="s">
        <v>145</v>
      </c>
      <c r="I77" s="205">
        <v>0</v>
      </c>
      <c r="J77" s="205">
        <v>0</v>
      </c>
      <c r="K77" s="63" t="str">
        <f t="shared" si="3"/>
        <v/>
      </c>
    </row>
    <row r="78" ht="18.95" customHeight="1" spans="1:11">
      <c r="A78" s="244" t="str">
        <f t="shared" si="2"/>
        <v>是</v>
      </c>
      <c r="B78" s="239">
        <v>2010704</v>
      </c>
      <c r="C78" s="240"/>
      <c r="D78" s="240"/>
      <c r="E78" s="240" t="s">
        <v>146</v>
      </c>
      <c r="F78" s="242" t="s">
        <v>242</v>
      </c>
      <c r="G78" s="238">
        <v>3</v>
      </c>
      <c r="H78" s="204" t="s">
        <v>243</v>
      </c>
      <c r="I78" s="205">
        <v>375</v>
      </c>
      <c r="J78" s="205">
        <v>323</v>
      </c>
      <c r="K78" s="105">
        <f t="shared" si="3"/>
        <v>-0.139</v>
      </c>
    </row>
    <row r="79" ht="18.95" hidden="1" customHeight="1" spans="1:11">
      <c r="A79" s="244" t="str">
        <f t="shared" si="2"/>
        <v>否</v>
      </c>
      <c r="B79" s="239">
        <v>2010705</v>
      </c>
      <c r="C79" s="240"/>
      <c r="D79" s="240"/>
      <c r="E79" s="240" t="s">
        <v>149</v>
      </c>
      <c r="F79" s="242" t="s">
        <v>244</v>
      </c>
      <c r="G79" s="238">
        <v>3</v>
      </c>
      <c r="H79" s="243" t="s">
        <v>245</v>
      </c>
      <c r="I79" s="205">
        <v>0</v>
      </c>
      <c r="J79" s="205">
        <v>0</v>
      </c>
      <c r="K79" s="63" t="str">
        <f t="shared" si="3"/>
        <v/>
      </c>
    </row>
    <row r="80" ht="18.95" customHeight="1" spans="1:11">
      <c r="A80" s="244" t="str">
        <f t="shared" si="2"/>
        <v>是</v>
      </c>
      <c r="B80" s="239">
        <v>2010706</v>
      </c>
      <c r="C80" s="240"/>
      <c r="D80" s="240"/>
      <c r="E80" s="240" t="s">
        <v>152</v>
      </c>
      <c r="F80" s="242" t="s">
        <v>246</v>
      </c>
      <c r="G80" s="238">
        <v>3</v>
      </c>
      <c r="H80" s="204" t="s">
        <v>247</v>
      </c>
      <c r="I80" s="205">
        <v>14</v>
      </c>
      <c r="J80" s="205">
        <v>0</v>
      </c>
      <c r="K80" s="105" t="str">
        <f t="shared" si="3"/>
        <v/>
      </c>
    </row>
    <row r="81" ht="18.95" customHeight="1" spans="1:11">
      <c r="A81" s="244" t="str">
        <f t="shared" si="2"/>
        <v>是</v>
      </c>
      <c r="B81" s="239">
        <v>2010707</v>
      </c>
      <c r="C81" s="240"/>
      <c r="D81" s="240"/>
      <c r="E81" s="240" t="s">
        <v>155</v>
      </c>
      <c r="F81" s="242" t="s">
        <v>248</v>
      </c>
      <c r="G81" s="238">
        <v>3</v>
      </c>
      <c r="H81" s="204" t="s">
        <v>249</v>
      </c>
      <c r="I81" s="205">
        <v>0</v>
      </c>
      <c r="J81" s="205">
        <v>10</v>
      </c>
      <c r="K81" s="105" t="str">
        <f t="shared" si="3"/>
        <v/>
      </c>
    </row>
    <row r="82" ht="18.95" customHeight="1" spans="1:11">
      <c r="A82" s="244" t="str">
        <f t="shared" si="2"/>
        <v>是</v>
      </c>
      <c r="B82" s="239">
        <v>2010708</v>
      </c>
      <c r="C82" s="240"/>
      <c r="D82" s="240"/>
      <c r="E82" s="240" t="s">
        <v>158</v>
      </c>
      <c r="F82" s="242" t="s">
        <v>250</v>
      </c>
      <c r="G82" s="238">
        <v>3</v>
      </c>
      <c r="H82" s="204" t="s">
        <v>251</v>
      </c>
      <c r="I82" s="205">
        <v>264</v>
      </c>
      <c r="J82" s="205">
        <v>80</v>
      </c>
      <c r="K82" s="105">
        <f t="shared" si="3"/>
        <v>-0.697</v>
      </c>
    </row>
    <row r="83" ht="18.95" customHeight="1" spans="1:11">
      <c r="A83" s="244" t="str">
        <f t="shared" si="2"/>
        <v>是</v>
      </c>
      <c r="B83" s="239">
        <v>2010709</v>
      </c>
      <c r="C83" s="240"/>
      <c r="D83" s="240"/>
      <c r="E83" s="240" t="s">
        <v>161</v>
      </c>
      <c r="F83" s="242" t="s">
        <v>234</v>
      </c>
      <c r="G83" s="238">
        <v>3</v>
      </c>
      <c r="H83" s="204" t="s">
        <v>235</v>
      </c>
      <c r="I83" s="205">
        <v>0</v>
      </c>
      <c r="J83" s="205">
        <v>53</v>
      </c>
      <c r="K83" s="105" t="str">
        <f t="shared" si="3"/>
        <v/>
      </c>
    </row>
    <row r="84" ht="18.95" hidden="1" customHeight="1" spans="1:11">
      <c r="A84" s="244" t="str">
        <f t="shared" si="2"/>
        <v>否</v>
      </c>
      <c r="B84" s="239">
        <v>2010750</v>
      </c>
      <c r="C84" s="240"/>
      <c r="D84" s="240"/>
      <c r="E84" s="240" t="s">
        <v>164</v>
      </c>
      <c r="F84" s="242" t="s">
        <v>165</v>
      </c>
      <c r="G84" s="238">
        <v>3</v>
      </c>
      <c r="H84" s="243" t="s">
        <v>166</v>
      </c>
      <c r="I84" s="205">
        <v>0</v>
      </c>
      <c r="J84" s="205">
        <v>0</v>
      </c>
      <c r="K84" s="63" t="str">
        <f t="shared" si="3"/>
        <v/>
      </c>
    </row>
    <row r="85" ht="18.95" customHeight="1" spans="1:11">
      <c r="A85" s="244" t="str">
        <f t="shared" si="2"/>
        <v>是</v>
      </c>
      <c r="B85" s="239">
        <v>2010799</v>
      </c>
      <c r="C85" s="240"/>
      <c r="D85" s="240"/>
      <c r="E85" s="240" t="s">
        <v>167</v>
      </c>
      <c r="F85" s="242" t="s">
        <v>252</v>
      </c>
      <c r="G85" s="238">
        <v>3</v>
      </c>
      <c r="H85" s="204" t="s">
        <v>253</v>
      </c>
      <c r="I85" s="205">
        <v>1090</v>
      </c>
      <c r="J85" s="205">
        <v>931</v>
      </c>
      <c r="K85" s="105">
        <f t="shared" si="3"/>
        <v>-0.146</v>
      </c>
    </row>
    <row r="86" ht="18.95" customHeight="1" spans="1:11">
      <c r="A86" s="244" t="str">
        <f t="shared" si="2"/>
        <v>是</v>
      </c>
      <c r="B86" s="239">
        <v>20108</v>
      </c>
      <c r="C86" s="240"/>
      <c r="D86" s="240" t="s">
        <v>158</v>
      </c>
      <c r="E86" s="240"/>
      <c r="F86" s="241" t="s">
        <v>254</v>
      </c>
      <c r="G86" s="238"/>
      <c r="H86" s="204" t="s">
        <v>255</v>
      </c>
      <c r="I86" s="205">
        <f>SUM(I87:I94)</f>
        <v>1595</v>
      </c>
      <c r="J86" s="205">
        <f>SUM(J87:J94)</f>
        <v>914</v>
      </c>
      <c r="K86" s="105">
        <f t="shared" si="3"/>
        <v>-0.427</v>
      </c>
    </row>
    <row r="87" ht="18.95" customHeight="1" spans="1:11">
      <c r="A87" s="244" t="str">
        <f t="shared" si="2"/>
        <v>是</v>
      </c>
      <c r="B87" s="239">
        <v>2010801</v>
      </c>
      <c r="C87" s="240"/>
      <c r="D87" s="240"/>
      <c r="E87" s="240" t="s">
        <v>135</v>
      </c>
      <c r="F87" s="242" t="s">
        <v>138</v>
      </c>
      <c r="G87" s="238">
        <v>3</v>
      </c>
      <c r="H87" s="204" t="s">
        <v>139</v>
      </c>
      <c r="I87" s="205">
        <v>147</v>
      </c>
      <c r="J87" s="205">
        <v>144</v>
      </c>
      <c r="K87" s="105">
        <f t="shared" si="3"/>
        <v>-0.02</v>
      </c>
    </row>
    <row r="88" ht="18.95" customHeight="1" spans="1:11">
      <c r="A88" s="244" t="str">
        <f t="shared" si="2"/>
        <v>是</v>
      </c>
      <c r="B88" s="239">
        <v>2010802</v>
      </c>
      <c r="C88" s="240"/>
      <c r="D88" s="240"/>
      <c r="E88" s="240" t="s">
        <v>140</v>
      </c>
      <c r="F88" s="242" t="s">
        <v>141</v>
      </c>
      <c r="G88" s="238">
        <v>3</v>
      </c>
      <c r="H88" s="204" t="s">
        <v>142</v>
      </c>
      <c r="I88" s="205">
        <v>573</v>
      </c>
      <c r="J88" s="205">
        <v>306</v>
      </c>
      <c r="K88" s="105">
        <f t="shared" si="3"/>
        <v>-0.466</v>
      </c>
    </row>
    <row r="89" ht="18.95" hidden="1" customHeight="1" spans="1:11">
      <c r="A89" s="244" t="str">
        <f t="shared" si="2"/>
        <v>否</v>
      </c>
      <c r="B89" s="239">
        <v>2010803</v>
      </c>
      <c r="C89" s="240"/>
      <c r="D89" s="240"/>
      <c r="E89" s="240" t="s">
        <v>143</v>
      </c>
      <c r="F89" s="242" t="s">
        <v>144</v>
      </c>
      <c r="G89" s="238">
        <v>3</v>
      </c>
      <c r="H89" s="243" t="s">
        <v>145</v>
      </c>
      <c r="I89" s="205">
        <v>0</v>
      </c>
      <c r="J89" s="205">
        <v>0</v>
      </c>
      <c r="K89" s="63" t="str">
        <f t="shared" si="3"/>
        <v/>
      </c>
    </row>
    <row r="90" ht="18.95" customHeight="1" spans="1:11">
      <c r="A90" s="244" t="str">
        <f t="shared" si="2"/>
        <v>是</v>
      </c>
      <c r="B90" s="239">
        <v>2010804</v>
      </c>
      <c r="C90" s="240"/>
      <c r="D90" s="240"/>
      <c r="E90" s="240" t="s">
        <v>146</v>
      </c>
      <c r="F90" s="242" t="s">
        <v>256</v>
      </c>
      <c r="G90" s="238">
        <v>3</v>
      </c>
      <c r="H90" s="204" t="s">
        <v>257</v>
      </c>
      <c r="I90" s="205">
        <v>875</v>
      </c>
      <c r="J90" s="205">
        <v>464</v>
      </c>
      <c r="K90" s="105">
        <f t="shared" si="3"/>
        <v>-0.47</v>
      </c>
    </row>
    <row r="91" ht="18.95" hidden="1" customHeight="1" spans="1:11">
      <c r="A91" s="244" t="str">
        <f t="shared" si="2"/>
        <v>否</v>
      </c>
      <c r="B91" s="239">
        <v>2010805</v>
      </c>
      <c r="C91" s="240"/>
      <c r="D91" s="240"/>
      <c r="E91" s="240" t="s">
        <v>149</v>
      </c>
      <c r="F91" s="242" t="s">
        <v>258</v>
      </c>
      <c r="G91" s="238">
        <v>3</v>
      </c>
      <c r="H91" s="243" t="s">
        <v>259</v>
      </c>
      <c r="I91" s="205">
        <v>0</v>
      </c>
      <c r="J91" s="205">
        <v>0</v>
      </c>
      <c r="K91" s="63" t="str">
        <f t="shared" si="3"/>
        <v/>
      </c>
    </row>
    <row r="92" ht="18.95" hidden="1" customHeight="1" spans="1:11">
      <c r="A92" s="244" t="str">
        <f t="shared" si="2"/>
        <v>否</v>
      </c>
      <c r="B92" s="239">
        <v>2010806</v>
      </c>
      <c r="C92" s="240"/>
      <c r="D92" s="240"/>
      <c r="E92" s="240" t="s">
        <v>152</v>
      </c>
      <c r="F92" s="242" t="s">
        <v>234</v>
      </c>
      <c r="G92" s="238">
        <v>3</v>
      </c>
      <c r="H92" s="204" t="s">
        <v>235</v>
      </c>
      <c r="I92" s="205">
        <v>0</v>
      </c>
      <c r="J92" s="205">
        <v>0</v>
      </c>
      <c r="K92" s="63" t="str">
        <f t="shared" si="3"/>
        <v/>
      </c>
    </row>
    <row r="93" ht="18.95" hidden="1" customHeight="1" spans="1:11">
      <c r="A93" s="244" t="str">
        <f t="shared" si="2"/>
        <v>否</v>
      </c>
      <c r="B93" s="239">
        <v>2010850</v>
      </c>
      <c r="C93" s="240"/>
      <c r="D93" s="240"/>
      <c r="E93" s="240" t="s">
        <v>164</v>
      </c>
      <c r="F93" s="242" t="s">
        <v>165</v>
      </c>
      <c r="G93" s="238">
        <v>3</v>
      </c>
      <c r="H93" s="243" t="s">
        <v>166</v>
      </c>
      <c r="I93" s="205">
        <v>0</v>
      </c>
      <c r="J93" s="205">
        <v>0</v>
      </c>
      <c r="K93" s="63" t="str">
        <f t="shared" si="3"/>
        <v/>
      </c>
    </row>
    <row r="94" ht="18.95" hidden="1" customHeight="1" spans="1:11">
      <c r="A94" s="244" t="str">
        <f t="shared" si="2"/>
        <v>否</v>
      </c>
      <c r="B94" s="239">
        <v>2010899</v>
      </c>
      <c r="C94" s="240"/>
      <c r="D94" s="240"/>
      <c r="E94" s="240" t="s">
        <v>167</v>
      </c>
      <c r="F94" s="242" t="s">
        <v>260</v>
      </c>
      <c r="G94" s="238">
        <v>3</v>
      </c>
      <c r="H94" s="204" t="s">
        <v>261</v>
      </c>
      <c r="I94" s="205"/>
      <c r="J94" s="205">
        <v>0</v>
      </c>
      <c r="K94" s="63" t="str">
        <f t="shared" si="3"/>
        <v/>
      </c>
    </row>
    <row r="95" ht="18.95" hidden="1" customHeight="1" spans="1:11">
      <c r="A95" s="244" t="str">
        <f t="shared" si="2"/>
        <v>否</v>
      </c>
      <c r="B95" s="239">
        <v>20109</v>
      </c>
      <c r="C95" s="240"/>
      <c r="D95" s="240" t="s">
        <v>161</v>
      </c>
      <c r="E95" s="240"/>
      <c r="F95" s="241" t="s">
        <v>262</v>
      </c>
      <c r="G95" s="238"/>
      <c r="H95" s="243" t="s">
        <v>263</v>
      </c>
      <c r="I95" s="205">
        <f>SUM(I96:I103)</f>
        <v>0</v>
      </c>
      <c r="J95" s="205">
        <f>SUM(J96:J103)</f>
        <v>0</v>
      </c>
      <c r="K95" s="63" t="str">
        <f t="shared" si="3"/>
        <v/>
      </c>
    </row>
    <row r="96" ht="18.95" hidden="1" customHeight="1" spans="1:11">
      <c r="A96" s="244" t="str">
        <f t="shared" si="2"/>
        <v>否</v>
      </c>
      <c r="B96" s="239">
        <v>2010901</v>
      </c>
      <c r="C96" s="240"/>
      <c r="D96" s="240"/>
      <c r="E96" s="240" t="s">
        <v>135</v>
      </c>
      <c r="F96" s="242" t="s">
        <v>138</v>
      </c>
      <c r="G96" s="238">
        <v>3</v>
      </c>
      <c r="H96" s="243" t="s">
        <v>139</v>
      </c>
      <c r="I96" s="205">
        <v>0</v>
      </c>
      <c r="J96" s="205">
        <v>0</v>
      </c>
      <c r="K96" s="63" t="str">
        <f t="shared" si="3"/>
        <v/>
      </c>
    </row>
    <row r="97" ht="18.95" hidden="1" customHeight="1" spans="1:11">
      <c r="A97" s="244" t="str">
        <f t="shared" si="2"/>
        <v>否</v>
      </c>
      <c r="B97" s="239">
        <v>2010902</v>
      </c>
      <c r="C97" s="240"/>
      <c r="D97" s="240"/>
      <c r="E97" s="240" t="s">
        <v>140</v>
      </c>
      <c r="F97" s="242" t="s">
        <v>141</v>
      </c>
      <c r="G97" s="238">
        <v>3</v>
      </c>
      <c r="H97" s="243" t="s">
        <v>142</v>
      </c>
      <c r="I97" s="205">
        <v>0</v>
      </c>
      <c r="J97" s="205">
        <v>0</v>
      </c>
      <c r="K97" s="63" t="str">
        <f t="shared" si="3"/>
        <v/>
      </c>
    </row>
    <row r="98" ht="18.95" hidden="1" customHeight="1" spans="1:11">
      <c r="A98" s="244" t="str">
        <f t="shared" si="2"/>
        <v>否</v>
      </c>
      <c r="B98" s="239">
        <v>2010903</v>
      </c>
      <c r="C98" s="240"/>
      <c r="D98" s="240"/>
      <c r="E98" s="240" t="s">
        <v>143</v>
      </c>
      <c r="F98" s="242" t="s">
        <v>144</v>
      </c>
      <c r="G98" s="238">
        <v>3</v>
      </c>
      <c r="H98" s="243" t="s">
        <v>145</v>
      </c>
      <c r="I98" s="205">
        <v>0</v>
      </c>
      <c r="J98" s="205">
        <v>0</v>
      </c>
      <c r="K98" s="63" t="str">
        <f t="shared" si="3"/>
        <v/>
      </c>
    </row>
    <row r="99" ht="18.95" hidden="1" customHeight="1" spans="1:11">
      <c r="A99" s="244" t="str">
        <f t="shared" si="2"/>
        <v>否</v>
      </c>
      <c r="B99" s="239">
        <v>2010904</v>
      </c>
      <c r="C99" s="240"/>
      <c r="D99" s="240"/>
      <c r="E99" s="240" t="s">
        <v>146</v>
      </c>
      <c r="F99" s="242" t="s">
        <v>264</v>
      </c>
      <c r="G99" s="238">
        <v>3</v>
      </c>
      <c r="H99" s="243" t="s">
        <v>265</v>
      </c>
      <c r="I99" s="205">
        <v>0</v>
      </c>
      <c r="J99" s="205">
        <v>0</v>
      </c>
      <c r="K99" s="63" t="str">
        <f t="shared" si="3"/>
        <v/>
      </c>
    </row>
    <row r="100" ht="18.95" hidden="1" customHeight="1" spans="1:11">
      <c r="A100" s="244" t="str">
        <f t="shared" si="2"/>
        <v>否</v>
      </c>
      <c r="B100" s="239">
        <v>2010905</v>
      </c>
      <c r="C100" s="240"/>
      <c r="D100" s="240"/>
      <c r="E100" s="240" t="s">
        <v>149</v>
      </c>
      <c r="F100" s="242" t="s">
        <v>266</v>
      </c>
      <c r="G100" s="238">
        <v>3</v>
      </c>
      <c r="H100" s="243" t="s">
        <v>267</v>
      </c>
      <c r="I100" s="205">
        <v>0</v>
      </c>
      <c r="J100" s="205">
        <v>0</v>
      </c>
      <c r="K100" s="63" t="str">
        <f t="shared" si="3"/>
        <v/>
      </c>
    </row>
    <row r="101" ht="18.95" hidden="1" customHeight="1" spans="1:11">
      <c r="A101" s="244" t="str">
        <f t="shared" si="2"/>
        <v>否</v>
      </c>
      <c r="B101" s="239">
        <v>2010907</v>
      </c>
      <c r="C101" s="240"/>
      <c r="D101" s="240"/>
      <c r="E101" s="240" t="s">
        <v>155</v>
      </c>
      <c r="F101" s="242" t="s">
        <v>268</v>
      </c>
      <c r="G101" s="238">
        <v>3</v>
      </c>
      <c r="H101" s="243" t="s">
        <v>269</v>
      </c>
      <c r="I101" s="205">
        <v>0</v>
      </c>
      <c r="J101" s="205">
        <v>0</v>
      </c>
      <c r="K101" s="63" t="str">
        <f t="shared" si="3"/>
        <v/>
      </c>
    </row>
    <row r="102" ht="18.95" hidden="1" customHeight="1" spans="1:11">
      <c r="A102" s="244" t="str">
        <f t="shared" si="2"/>
        <v>否</v>
      </c>
      <c r="B102" s="239">
        <v>2010908</v>
      </c>
      <c r="C102" s="240"/>
      <c r="D102" s="240"/>
      <c r="E102" s="240" t="s">
        <v>158</v>
      </c>
      <c r="F102" s="242" t="s">
        <v>234</v>
      </c>
      <c r="G102" s="238">
        <v>3</v>
      </c>
      <c r="H102" s="243" t="s">
        <v>235</v>
      </c>
      <c r="I102" s="205">
        <v>0</v>
      </c>
      <c r="J102" s="205">
        <v>0</v>
      </c>
      <c r="K102" s="63" t="str">
        <f t="shared" si="3"/>
        <v/>
      </c>
    </row>
    <row r="103" ht="18.95" hidden="1" customHeight="1" spans="1:11">
      <c r="A103" s="244" t="str">
        <f t="shared" si="2"/>
        <v>否</v>
      </c>
      <c r="B103" s="239">
        <v>2010950</v>
      </c>
      <c r="C103" s="240"/>
      <c r="D103" s="240"/>
      <c r="E103" s="240" t="s">
        <v>164</v>
      </c>
      <c r="F103" s="242" t="s">
        <v>165</v>
      </c>
      <c r="G103" s="238">
        <v>3</v>
      </c>
      <c r="H103" s="243" t="s">
        <v>166</v>
      </c>
      <c r="I103" s="205">
        <v>0</v>
      </c>
      <c r="J103" s="205">
        <v>0</v>
      </c>
      <c r="K103" s="63" t="str">
        <f t="shared" si="3"/>
        <v/>
      </c>
    </row>
    <row r="104" ht="18.95" hidden="1" customHeight="1" spans="1:11">
      <c r="A104" s="244" t="str">
        <f t="shared" si="2"/>
        <v>否</v>
      </c>
      <c r="B104" s="239">
        <v>2010999</v>
      </c>
      <c r="C104" s="240"/>
      <c r="D104" s="240"/>
      <c r="E104" s="240" t="s">
        <v>167</v>
      </c>
      <c r="F104" s="242" t="s">
        <v>270</v>
      </c>
      <c r="G104" s="238">
        <v>3</v>
      </c>
      <c r="H104" s="243" t="s">
        <v>271</v>
      </c>
      <c r="I104" s="205">
        <v>0</v>
      </c>
      <c r="J104" s="205">
        <v>0</v>
      </c>
      <c r="K104" s="63" t="str">
        <f t="shared" si="3"/>
        <v/>
      </c>
    </row>
    <row r="105" ht="18.95" customHeight="1" spans="1:11">
      <c r="A105" s="244" t="str">
        <f t="shared" si="2"/>
        <v>是</v>
      </c>
      <c r="B105" s="239">
        <v>20110</v>
      </c>
      <c r="C105" s="240"/>
      <c r="D105" s="240" t="s">
        <v>272</v>
      </c>
      <c r="E105" s="240"/>
      <c r="F105" s="241" t="s">
        <v>273</v>
      </c>
      <c r="G105" s="238"/>
      <c r="H105" s="204" t="s">
        <v>274</v>
      </c>
      <c r="I105" s="205">
        <f>SUM(I106:I119)</f>
        <v>5320</v>
      </c>
      <c r="J105" s="205">
        <f>SUM(J106:J119)</f>
        <v>6209</v>
      </c>
      <c r="K105" s="105">
        <f t="shared" si="3"/>
        <v>0.167</v>
      </c>
    </row>
    <row r="106" ht="18.95" customHeight="1" spans="1:11">
      <c r="A106" s="244" t="str">
        <f t="shared" si="2"/>
        <v>是</v>
      </c>
      <c r="B106" s="239">
        <v>2011001</v>
      </c>
      <c r="C106" s="240"/>
      <c r="D106" s="240"/>
      <c r="E106" s="240" t="s">
        <v>135</v>
      </c>
      <c r="F106" s="242" t="s">
        <v>138</v>
      </c>
      <c r="G106" s="238">
        <v>3</v>
      </c>
      <c r="H106" s="204" t="s">
        <v>139</v>
      </c>
      <c r="I106" s="205">
        <v>4350</v>
      </c>
      <c r="J106" s="205">
        <v>5424</v>
      </c>
      <c r="K106" s="105">
        <f t="shared" si="3"/>
        <v>0.247</v>
      </c>
    </row>
    <row r="107" ht="18.95" customHeight="1" spans="1:11">
      <c r="A107" s="244" t="str">
        <f t="shared" si="2"/>
        <v>是</v>
      </c>
      <c r="B107" s="239">
        <v>2011002</v>
      </c>
      <c r="C107" s="240"/>
      <c r="D107" s="240"/>
      <c r="E107" s="240" t="s">
        <v>140</v>
      </c>
      <c r="F107" s="242" t="s">
        <v>141</v>
      </c>
      <c r="G107" s="238">
        <v>3</v>
      </c>
      <c r="H107" s="204" t="s">
        <v>142</v>
      </c>
      <c r="I107" s="205">
        <v>417</v>
      </c>
      <c r="J107" s="205">
        <v>97</v>
      </c>
      <c r="K107" s="105">
        <f t="shared" si="3"/>
        <v>-0.767</v>
      </c>
    </row>
    <row r="108" ht="18.95" hidden="1" customHeight="1" spans="1:11">
      <c r="A108" s="244" t="str">
        <f t="shared" si="2"/>
        <v>否</v>
      </c>
      <c r="B108" s="239">
        <v>2011003</v>
      </c>
      <c r="C108" s="240"/>
      <c r="D108" s="240"/>
      <c r="E108" s="240" t="s">
        <v>143</v>
      </c>
      <c r="F108" s="242" t="s">
        <v>144</v>
      </c>
      <c r="G108" s="238">
        <v>3</v>
      </c>
      <c r="H108" s="243" t="s">
        <v>145</v>
      </c>
      <c r="I108" s="205">
        <v>0</v>
      </c>
      <c r="J108" s="205">
        <v>0</v>
      </c>
      <c r="K108" s="63" t="str">
        <f t="shared" si="3"/>
        <v/>
      </c>
    </row>
    <row r="109" ht="18.95" hidden="1" customHeight="1" spans="1:11">
      <c r="A109" s="244" t="str">
        <f t="shared" si="2"/>
        <v>否</v>
      </c>
      <c r="B109" s="239">
        <v>2011004</v>
      </c>
      <c r="C109" s="240"/>
      <c r="D109" s="240"/>
      <c r="E109" s="240" t="s">
        <v>146</v>
      </c>
      <c r="F109" s="242" t="s">
        <v>275</v>
      </c>
      <c r="G109" s="238">
        <v>3</v>
      </c>
      <c r="H109" s="243" t="s">
        <v>276</v>
      </c>
      <c r="I109" s="205">
        <v>0</v>
      </c>
      <c r="J109" s="205">
        <v>0</v>
      </c>
      <c r="K109" s="63" t="str">
        <f t="shared" si="3"/>
        <v/>
      </c>
    </row>
    <row r="110" ht="18.95" hidden="1" customHeight="1" spans="1:11">
      <c r="A110" s="244" t="str">
        <f t="shared" si="2"/>
        <v>否</v>
      </c>
      <c r="B110" s="239">
        <v>2011005</v>
      </c>
      <c r="C110" s="240"/>
      <c r="D110" s="240"/>
      <c r="E110" s="240" t="s">
        <v>149</v>
      </c>
      <c r="F110" s="242" t="s">
        <v>277</v>
      </c>
      <c r="G110" s="238">
        <v>3</v>
      </c>
      <c r="H110" s="243" t="s">
        <v>278</v>
      </c>
      <c r="I110" s="205">
        <v>0</v>
      </c>
      <c r="J110" s="205">
        <v>0</v>
      </c>
      <c r="K110" s="63" t="str">
        <f t="shared" si="3"/>
        <v/>
      </c>
    </row>
    <row r="111" ht="18.95" customHeight="1" spans="1:11">
      <c r="A111" s="244" t="str">
        <f t="shared" si="2"/>
        <v>是</v>
      </c>
      <c r="B111" s="239">
        <v>2011006</v>
      </c>
      <c r="C111" s="240"/>
      <c r="D111" s="240"/>
      <c r="E111" s="240" t="s">
        <v>152</v>
      </c>
      <c r="F111" s="242" t="s">
        <v>279</v>
      </c>
      <c r="G111" s="238">
        <v>3</v>
      </c>
      <c r="H111" s="204" t="s">
        <v>280</v>
      </c>
      <c r="I111" s="205">
        <v>369</v>
      </c>
      <c r="J111" s="205">
        <v>331</v>
      </c>
      <c r="K111" s="105">
        <f t="shared" si="3"/>
        <v>-0.103</v>
      </c>
    </row>
    <row r="112" ht="18.95" hidden="1" customHeight="1" spans="1:11">
      <c r="A112" s="244" t="str">
        <f t="shared" si="2"/>
        <v>否</v>
      </c>
      <c r="B112" s="239">
        <v>2011007</v>
      </c>
      <c r="C112" s="240"/>
      <c r="D112" s="240"/>
      <c r="E112" s="240" t="s">
        <v>155</v>
      </c>
      <c r="F112" s="242" t="s">
        <v>281</v>
      </c>
      <c r="G112" s="238">
        <v>3</v>
      </c>
      <c r="H112" s="243" t="s">
        <v>282</v>
      </c>
      <c r="I112" s="205">
        <v>0</v>
      </c>
      <c r="J112" s="205">
        <v>0</v>
      </c>
      <c r="K112" s="63" t="str">
        <f t="shared" si="3"/>
        <v/>
      </c>
    </row>
    <row r="113" ht="18.95" hidden="1" customHeight="1" spans="1:11">
      <c r="A113" s="244" t="str">
        <f t="shared" si="2"/>
        <v>否</v>
      </c>
      <c r="B113" s="239">
        <v>2011008</v>
      </c>
      <c r="C113" s="240"/>
      <c r="D113" s="240"/>
      <c r="E113" s="240" t="s">
        <v>158</v>
      </c>
      <c r="F113" s="242" t="s">
        <v>283</v>
      </c>
      <c r="G113" s="238">
        <v>3</v>
      </c>
      <c r="H113" s="243" t="s">
        <v>284</v>
      </c>
      <c r="I113" s="205">
        <v>0</v>
      </c>
      <c r="J113" s="205">
        <v>0</v>
      </c>
      <c r="K113" s="63" t="str">
        <f t="shared" si="3"/>
        <v/>
      </c>
    </row>
    <row r="114" ht="18.95" hidden="1" customHeight="1" spans="1:11">
      <c r="A114" s="244" t="str">
        <f t="shared" si="2"/>
        <v>否</v>
      </c>
      <c r="B114" s="239">
        <v>2011009</v>
      </c>
      <c r="C114" s="240"/>
      <c r="D114" s="240"/>
      <c r="E114" s="240" t="s">
        <v>161</v>
      </c>
      <c r="F114" s="242" t="s">
        <v>285</v>
      </c>
      <c r="G114" s="238">
        <v>3</v>
      </c>
      <c r="H114" s="243" t="s">
        <v>286</v>
      </c>
      <c r="I114" s="205">
        <v>0</v>
      </c>
      <c r="J114" s="205">
        <v>0</v>
      </c>
      <c r="K114" s="63" t="str">
        <f t="shared" si="3"/>
        <v/>
      </c>
    </row>
    <row r="115" ht="18.95" hidden="1" customHeight="1" spans="1:11">
      <c r="A115" s="244" t="str">
        <f t="shared" si="2"/>
        <v>否</v>
      </c>
      <c r="B115" s="239">
        <v>2011010</v>
      </c>
      <c r="C115" s="240"/>
      <c r="D115" s="240"/>
      <c r="E115" s="240" t="s">
        <v>272</v>
      </c>
      <c r="F115" s="242" t="s">
        <v>287</v>
      </c>
      <c r="G115" s="238">
        <v>3</v>
      </c>
      <c r="H115" s="243" t="s">
        <v>288</v>
      </c>
      <c r="I115" s="205">
        <v>0</v>
      </c>
      <c r="J115" s="205">
        <v>0</v>
      </c>
      <c r="K115" s="63" t="str">
        <f t="shared" si="3"/>
        <v/>
      </c>
    </row>
    <row r="116" ht="18.95" customHeight="1" spans="1:11">
      <c r="A116" s="244" t="str">
        <f t="shared" si="2"/>
        <v>是</v>
      </c>
      <c r="B116" s="239">
        <v>2011011</v>
      </c>
      <c r="C116" s="240"/>
      <c r="D116" s="240"/>
      <c r="E116" s="240" t="s">
        <v>289</v>
      </c>
      <c r="F116" s="242" t="s">
        <v>290</v>
      </c>
      <c r="G116" s="238">
        <v>3</v>
      </c>
      <c r="H116" s="204" t="s">
        <v>291</v>
      </c>
      <c r="I116" s="205">
        <v>2</v>
      </c>
      <c r="J116" s="205">
        <v>0</v>
      </c>
      <c r="K116" s="105" t="str">
        <f t="shared" si="3"/>
        <v/>
      </c>
    </row>
    <row r="117" ht="18.95" hidden="1" customHeight="1" spans="1:11">
      <c r="A117" s="244" t="str">
        <f t="shared" si="2"/>
        <v>否</v>
      </c>
      <c r="B117" s="239">
        <v>2011012</v>
      </c>
      <c r="C117" s="240"/>
      <c r="D117" s="240"/>
      <c r="E117" s="240" t="s">
        <v>292</v>
      </c>
      <c r="F117" s="242" t="s">
        <v>293</v>
      </c>
      <c r="G117" s="238">
        <v>3</v>
      </c>
      <c r="H117" s="243" t="s">
        <v>294</v>
      </c>
      <c r="I117" s="205">
        <v>0</v>
      </c>
      <c r="J117" s="205">
        <v>0</v>
      </c>
      <c r="K117" s="63" t="str">
        <f t="shared" si="3"/>
        <v/>
      </c>
    </row>
    <row r="118" ht="18.95" hidden="1" customHeight="1" spans="1:11">
      <c r="A118" s="244" t="str">
        <f t="shared" si="2"/>
        <v>否</v>
      </c>
      <c r="B118" s="239">
        <v>2011050</v>
      </c>
      <c r="C118" s="240"/>
      <c r="D118" s="240"/>
      <c r="E118" s="240" t="s">
        <v>164</v>
      </c>
      <c r="F118" s="242" t="s">
        <v>165</v>
      </c>
      <c r="G118" s="238">
        <v>3</v>
      </c>
      <c r="H118" s="243" t="s">
        <v>166</v>
      </c>
      <c r="I118" s="205">
        <v>0</v>
      </c>
      <c r="J118" s="205">
        <v>0</v>
      </c>
      <c r="K118" s="63" t="str">
        <f t="shared" si="3"/>
        <v/>
      </c>
    </row>
    <row r="119" ht="18.95" customHeight="1" spans="1:11">
      <c r="A119" s="244" t="str">
        <f t="shared" si="2"/>
        <v>是</v>
      </c>
      <c r="B119" s="239">
        <v>2011099</v>
      </c>
      <c r="C119" s="240"/>
      <c r="D119" s="240"/>
      <c r="E119" s="240" t="s">
        <v>167</v>
      </c>
      <c r="F119" s="242" t="s">
        <v>295</v>
      </c>
      <c r="G119" s="238">
        <v>3</v>
      </c>
      <c r="H119" s="204" t="s">
        <v>296</v>
      </c>
      <c r="I119" s="205">
        <v>182</v>
      </c>
      <c r="J119" s="205">
        <v>357</v>
      </c>
      <c r="K119" s="105">
        <f t="shared" si="3"/>
        <v>0.962</v>
      </c>
    </row>
    <row r="120" ht="18.95" customHeight="1" spans="1:11">
      <c r="A120" s="244" t="str">
        <f t="shared" si="2"/>
        <v>是</v>
      </c>
      <c r="B120" s="239">
        <v>20111</v>
      </c>
      <c r="C120" s="240"/>
      <c r="D120" s="240" t="s">
        <v>289</v>
      </c>
      <c r="E120" s="240"/>
      <c r="F120" s="241" t="s">
        <v>297</v>
      </c>
      <c r="G120" s="238"/>
      <c r="H120" s="204" t="s">
        <v>298</v>
      </c>
      <c r="I120" s="205">
        <f>SUM(I121:I128)</f>
        <v>11030</v>
      </c>
      <c r="J120" s="205">
        <f>SUM(J121:J128)</f>
        <v>15389</v>
      </c>
      <c r="K120" s="105">
        <f t="shared" si="3"/>
        <v>0.395</v>
      </c>
    </row>
    <row r="121" ht="18.95" customHeight="1" spans="1:11">
      <c r="A121" s="244" t="str">
        <f t="shared" si="2"/>
        <v>是</v>
      </c>
      <c r="B121" s="239">
        <v>2011101</v>
      </c>
      <c r="C121" s="240"/>
      <c r="D121" s="240"/>
      <c r="E121" s="240" t="s">
        <v>135</v>
      </c>
      <c r="F121" s="242" t="s">
        <v>138</v>
      </c>
      <c r="G121" s="238">
        <v>3</v>
      </c>
      <c r="H121" s="204" t="s">
        <v>139</v>
      </c>
      <c r="I121" s="205">
        <v>8059</v>
      </c>
      <c r="J121" s="205">
        <v>12040</v>
      </c>
      <c r="K121" s="105">
        <f t="shared" si="3"/>
        <v>0.494</v>
      </c>
    </row>
    <row r="122" ht="18.95" customHeight="1" spans="1:11">
      <c r="A122" s="244" t="str">
        <f t="shared" si="2"/>
        <v>是</v>
      </c>
      <c r="B122" s="239">
        <v>2011102</v>
      </c>
      <c r="C122" s="240"/>
      <c r="D122" s="240"/>
      <c r="E122" s="240" t="s">
        <v>140</v>
      </c>
      <c r="F122" s="242" t="s">
        <v>141</v>
      </c>
      <c r="G122" s="238">
        <v>3</v>
      </c>
      <c r="H122" s="204" t="s">
        <v>142</v>
      </c>
      <c r="I122" s="205">
        <v>1755</v>
      </c>
      <c r="J122" s="205">
        <v>2994</v>
      </c>
      <c r="K122" s="105">
        <f t="shared" si="3"/>
        <v>0.706</v>
      </c>
    </row>
    <row r="123" ht="18.95" hidden="1" customHeight="1" spans="1:11">
      <c r="A123" s="244" t="str">
        <f t="shared" si="2"/>
        <v>否</v>
      </c>
      <c r="B123" s="239">
        <v>2011103</v>
      </c>
      <c r="C123" s="240"/>
      <c r="D123" s="240"/>
      <c r="E123" s="240" t="s">
        <v>143</v>
      </c>
      <c r="F123" s="242" t="s">
        <v>144</v>
      </c>
      <c r="G123" s="238">
        <v>3</v>
      </c>
      <c r="H123" s="243" t="s">
        <v>145</v>
      </c>
      <c r="I123" s="205">
        <v>0</v>
      </c>
      <c r="J123" s="205">
        <v>0</v>
      </c>
      <c r="K123" s="63" t="str">
        <f t="shared" si="3"/>
        <v/>
      </c>
    </row>
    <row r="124" ht="18.95" customHeight="1" spans="1:11">
      <c r="A124" s="244" t="str">
        <f t="shared" si="2"/>
        <v>是</v>
      </c>
      <c r="B124" s="239">
        <v>2011104</v>
      </c>
      <c r="C124" s="240"/>
      <c r="D124" s="240"/>
      <c r="E124" s="240" t="s">
        <v>146</v>
      </c>
      <c r="F124" s="242" t="s">
        <v>299</v>
      </c>
      <c r="G124" s="238">
        <v>3</v>
      </c>
      <c r="H124" s="204" t="s">
        <v>300</v>
      </c>
      <c r="I124" s="205">
        <v>0</v>
      </c>
      <c r="J124" s="205">
        <v>35</v>
      </c>
      <c r="K124" s="105" t="str">
        <f t="shared" si="3"/>
        <v/>
      </c>
    </row>
    <row r="125" ht="18.95" hidden="1" customHeight="1" spans="1:11">
      <c r="A125" s="244" t="str">
        <f t="shared" si="2"/>
        <v>否</v>
      </c>
      <c r="B125" s="239">
        <v>2011105</v>
      </c>
      <c r="C125" s="240"/>
      <c r="D125" s="240"/>
      <c r="E125" s="240" t="s">
        <v>149</v>
      </c>
      <c r="F125" s="242" t="s">
        <v>301</v>
      </c>
      <c r="G125" s="238">
        <v>3</v>
      </c>
      <c r="H125" s="243" t="s">
        <v>302</v>
      </c>
      <c r="I125" s="205">
        <v>0</v>
      </c>
      <c r="J125" s="205">
        <v>0</v>
      </c>
      <c r="K125" s="63" t="str">
        <f t="shared" si="3"/>
        <v/>
      </c>
    </row>
    <row r="126" ht="18.95" hidden="1" customHeight="1" spans="1:11">
      <c r="A126" s="244" t="str">
        <f t="shared" si="2"/>
        <v>否</v>
      </c>
      <c r="B126" s="239">
        <v>2011106</v>
      </c>
      <c r="C126" s="240"/>
      <c r="D126" s="240"/>
      <c r="E126" s="240" t="s">
        <v>152</v>
      </c>
      <c r="F126" s="242" t="s">
        <v>303</v>
      </c>
      <c r="G126" s="238">
        <v>3</v>
      </c>
      <c r="H126" s="243" t="s">
        <v>304</v>
      </c>
      <c r="I126" s="205">
        <v>0</v>
      </c>
      <c r="J126" s="205">
        <v>0</v>
      </c>
      <c r="K126" s="63" t="str">
        <f t="shared" si="3"/>
        <v/>
      </c>
    </row>
    <row r="127" ht="18.95" hidden="1" customHeight="1" spans="1:11">
      <c r="A127" s="244" t="str">
        <f t="shared" si="2"/>
        <v>否</v>
      </c>
      <c r="B127" s="239">
        <v>2011150</v>
      </c>
      <c r="C127" s="240"/>
      <c r="D127" s="240"/>
      <c r="E127" s="240" t="s">
        <v>164</v>
      </c>
      <c r="F127" s="242" t="s">
        <v>165</v>
      </c>
      <c r="G127" s="238">
        <v>3</v>
      </c>
      <c r="H127" s="243" t="s">
        <v>166</v>
      </c>
      <c r="I127" s="205">
        <v>0</v>
      </c>
      <c r="J127" s="205">
        <v>0</v>
      </c>
      <c r="K127" s="63" t="str">
        <f t="shared" si="3"/>
        <v/>
      </c>
    </row>
    <row r="128" ht="18.95" customHeight="1" spans="1:11">
      <c r="A128" s="244" t="str">
        <f t="shared" si="2"/>
        <v>是</v>
      </c>
      <c r="B128" s="239">
        <v>2011199</v>
      </c>
      <c r="C128" s="240"/>
      <c r="D128" s="240"/>
      <c r="E128" s="240" t="s">
        <v>167</v>
      </c>
      <c r="F128" s="242" t="s">
        <v>305</v>
      </c>
      <c r="G128" s="238">
        <v>3</v>
      </c>
      <c r="H128" s="204" t="s">
        <v>306</v>
      </c>
      <c r="I128" s="205">
        <v>1216</v>
      </c>
      <c r="J128" s="205">
        <v>320</v>
      </c>
      <c r="K128" s="105">
        <f t="shared" si="3"/>
        <v>-0.737</v>
      </c>
    </row>
    <row r="129" ht="18.95" customHeight="1" spans="1:11">
      <c r="A129" s="244" t="str">
        <f t="shared" si="2"/>
        <v>是</v>
      </c>
      <c r="B129" s="239">
        <v>20113</v>
      </c>
      <c r="C129" s="240"/>
      <c r="D129" s="240" t="s">
        <v>307</v>
      </c>
      <c r="E129" s="240"/>
      <c r="F129" s="241" t="s">
        <v>308</v>
      </c>
      <c r="G129" s="238"/>
      <c r="H129" s="204" t="s">
        <v>309</v>
      </c>
      <c r="I129" s="205">
        <f>SUM(I130:I139)</f>
        <v>4964</v>
      </c>
      <c r="J129" s="205">
        <f>SUM(J130:J139)</f>
        <v>8341</v>
      </c>
      <c r="K129" s="105">
        <f t="shared" si="3"/>
        <v>0.68</v>
      </c>
    </row>
    <row r="130" ht="18.95" customHeight="1" spans="1:11">
      <c r="A130" s="244" t="str">
        <f t="shared" si="2"/>
        <v>是</v>
      </c>
      <c r="B130" s="239">
        <v>2011301</v>
      </c>
      <c r="C130" s="240"/>
      <c r="D130" s="240"/>
      <c r="E130" s="240" t="s">
        <v>135</v>
      </c>
      <c r="F130" s="242" t="s">
        <v>138</v>
      </c>
      <c r="G130" s="238">
        <v>3</v>
      </c>
      <c r="H130" s="204" t="s">
        <v>139</v>
      </c>
      <c r="I130" s="205">
        <v>2680</v>
      </c>
      <c r="J130" s="205">
        <v>3330</v>
      </c>
      <c r="K130" s="105">
        <f t="shared" si="3"/>
        <v>0.243</v>
      </c>
    </row>
    <row r="131" ht="18.95" customHeight="1" spans="1:11">
      <c r="A131" s="244" t="str">
        <f t="shared" si="2"/>
        <v>是</v>
      </c>
      <c r="B131" s="239">
        <v>2011302</v>
      </c>
      <c r="C131" s="240"/>
      <c r="D131" s="240"/>
      <c r="E131" s="240" t="s">
        <v>140</v>
      </c>
      <c r="F131" s="242" t="s">
        <v>141</v>
      </c>
      <c r="G131" s="238">
        <v>3</v>
      </c>
      <c r="H131" s="204" t="s">
        <v>142</v>
      </c>
      <c r="I131" s="205">
        <v>913</v>
      </c>
      <c r="J131" s="205">
        <v>1577</v>
      </c>
      <c r="K131" s="105">
        <f t="shared" si="3"/>
        <v>0.727</v>
      </c>
    </row>
    <row r="132" ht="18.95" hidden="1" customHeight="1" spans="1:11">
      <c r="A132" s="244" t="str">
        <f t="shared" si="2"/>
        <v>否</v>
      </c>
      <c r="B132" s="239">
        <v>2011303</v>
      </c>
      <c r="C132" s="240"/>
      <c r="D132" s="240"/>
      <c r="E132" s="240" t="s">
        <v>143</v>
      </c>
      <c r="F132" s="242" t="s">
        <v>144</v>
      </c>
      <c r="G132" s="238">
        <v>3</v>
      </c>
      <c r="H132" s="243" t="s">
        <v>145</v>
      </c>
      <c r="I132" s="205">
        <v>0</v>
      </c>
      <c r="J132" s="205">
        <v>0</v>
      </c>
      <c r="K132" s="63" t="str">
        <f t="shared" si="3"/>
        <v/>
      </c>
    </row>
    <row r="133" ht="18.95" customHeight="1" spans="1:11">
      <c r="A133" s="244" t="str">
        <f t="shared" si="2"/>
        <v>是</v>
      </c>
      <c r="B133" s="239">
        <v>2011304</v>
      </c>
      <c r="C133" s="240"/>
      <c r="D133" s="240"/>
      <c r="E133" s="240" t="s">
        <v>146</v>
      </c>
      <c r="F133" s="242" t="s">
        <v>310</v>
      </c>
      <c r="G133" s="238">
        <v>3</v>
      </c>
      <c r="H133" s="204" t="s">
        <v>311</v>
      </c>
      <c r="I133" s="205">
        <v>443</v>
      </c>
      <c r="J133" s="205">
        <v>999</v>
      </c>
      <c r="K133" s="105">
        <f t="shared" si="3"/>
        <v>1.255</v>
      </c>
    </row>
    <row r="134" ht="18.95" hidden="1" customHeight="1" spans="1:11">
      <c r="A134" s="244" t="str">
        <f t="shared" si="2"/>
        <v>否</v>
      </c>
      <c r="B134" s="239">
        <v>2011305</v>
      </c>
      <c r="C134" s="240"/>
      <c r="D134" s="240"/>
      <c r="E134" s="240" t="s">
        <v>149</v>
      </c>
      <c r="F134" s="242" t="s">
        <v>312</v>
      </c>
      <c r="G134" s="238">
        <v>3</v>
      </c>
      <c r="H134" s="243" t="s">
        <v>313</v>
      </c>
      <c r="I134" s="205">
        <v>0</v>
      </c>
      <c r="J134" s="205">
        <v>0</v>
      </c>
      <c r="K134" s="63" t="str">
        <f t="shared" si="3"/>
        <v/>
      </c>
    </row>
    <row r="135" ht="18.95" hidden="1" customHeight="1" spans="1:11">
      <c r="A135" s="244" t="str">
        <f t="shared" ref="A135:A198" si="4">IF(AND(I135=0,J135=0),"否","是")</f>
        <v>否</v>
      </c>
      <c r="B135" s="239">
        <v>2011306</v>
      </c>
      <c r="C135" s="240"/>
      <c r="D135" s="240"/>
      <c r="E135" s="240" t="s">
        <v>152</v>
      </c>
      <c r="F135" s="242" t="s">
        <v>314</v>
      </c>
      <c r="G135" s="238">
        <v>3</v>
      </c>
      <c r="H135" s="243" t="s">
        <v>315</v>
      </c>
      <c r="I135" s="205">
        <v>0</v>
      </c>
      <c r="J135" s="205">
        <v>0</v>
      </c>
      <c r="K135" s="63" t="str">
        <f t="shared" ref="K135:K198" si="5">IF(OR(VALUE(J135)=0,ISERROR(J135/I135-1)),"",ROUND(J135/I135-1,3))</f>
        <v/>
      </c>
    </row>
    <row r="136" ht="18.95" hidden="1" customHeight="1" spans="1:11">
      <c r="A136" s="244" t="str">
        <f t="shared" si="4"/>
        <v>否</v>
      </c>
      <c r="B136" s="239">
        <v>2011307</v>
      </c>
      <c r="C136" s="240"/>
      <c r="D136" s="240"/>
      <c r="E136" s="240" t="s">
        <v>155</v>
      </c>
      <c r="F136" s="242" t="s">
        <v>316</v>
      </c>
      <c r="G136" s="238">
        <v>3</v>
      </c>
      <c r="H136" s="204" t="s">
        <v>317</v>
      </c>
      <c r="I136" s="205">
        <v>0</v>
      </c>
      <c r="J136" s="205">
        <v>0</v>
      </c>
      <c r="K136" s="63" t="str">
        <f t="shared" si="5"/>
        <v/>
      </c>
    </row>
    <row r="137" ht="18.95" customHeight="1" spans="1:11">
      <c r="A137" s="244" t="str">
        <f t="shared" si="4"/>
        <v>是</v>
      </c>
      <c r="B137" s="239">
        <v>2011308</v>
      </c>
      <c r="C137" s="240"/>
      <c r="D137" s="240"/>
      <c r="E137" s="240" t="s">
        <v>158</v>
      </c>
      <c r="F137" s="242" t="s">
        <v>318</v>
      </c>
      <c r="G137" s="238">
        <v>3</v>
      </c>
      <c r="H137" s="204" t="s">
        <v>319</v>
      </c>
      <c r="I137" s="205">
        <v>683</v>
      </c>
      <c r="J137" s="205">
        <v>798</v>
      </c>
      <c r="K137" s="105">
        <f t="shared" si="5"/>
        <v>0.168</v>
      </c>
    </row>
    <row r="138" ht="18.95" customHeight="1" spans="1:11">
      <c r="A138" s="244" t="str">
        <f t="shared" si="4"/>
        <v>是</v>
      </c>
      <c r="B138" s="239">
        <v>2011350</v>
      </c>
      <c r="C138" s="240"/>
      <c r="D138" s="240"/>
      <c r="E138" s="240" t="s">
        <v>164</v>
      </c>
      <c r="F138" s="242" t="s">
        <v>165</v>
      </c>
      <c r="G138" s="238">
        <v>3</v>
      </c>
      <c r="H138" s="204" t="s">
        <v>166</v>
      </c>
      <c r="I138" s="205">
        <v>157</v>
      </c>
      <c r="J138" s="205">
        <v>133</v>
      </c>
      <c r="K138" s="105">
        <f t="shared" si="5"/>
        <v>-0.153</v>
      </c>
    </row>
    <row r="139" ht="18.95" customHeight="1" spans="1:11">
      <c r="A139" s="244" t="str">
        <f t="shared" si="4"/>
        <v>是</v>
      </c>
      <c r="B139" s="239">
        <v>2011399</v>
      </c>
      <c r="C139" s="240"/>
      <c r="D139" s="240"/>
      <c r="E139" s="240" t="s">
        <v>167</v>
      </c>
      <c r="F139" s="242" t="s">
        <v>320</v>
      </c>
      <c r="G139" s="238">
        <v>3</v>
      </c>
      <c r="H139" s="204" t="s">
        <v>321</v>
      </c>
      <c r="I139" s="205">
        <v>88</v>
      </c>
      <c r="J139" s="205">
        <v>1504</v>
      </c>
      <c r="K139" s="105">
        <f t="shared" si="5"/>
        <v>16.091</v>
      </c>
    </row>
    <row r="140" ht="18.95" hidden="1" customHeight="1" spans="1:11">
      <c r="A140" s="244" t="str">
        <f t="shared" si="4"/>
        <v>否</v>
      </c>
      <c r="B140" s="239">
        <v>20114</v>
      </c>
      <c r="C140" s="240"/>
      <c r="D140" s="240" t="s">
        <v>322</v>
      </c>
      <c r="E140" s="240"/>
      <c r="F140" s="241" t="s">
        <v>323</v>
      </c>
      <c r="G140" s="238"/>
      <c r="H140" s="204" t="s">
        <v>324</v>
      </c>
      <c r="I140" s="205">
        <f>SUM(I141:I151)</f>
        <v>0</v>
      </c>
      <c r="J140" s="205">
        <f>SUM(J141:J151)</f>
        <v>0</v>
      </c>
      <c r="K140" s="63" t="str">
        <f t="shared" si="5"/>
        <v/>
      </c>
    </row>
    <row r="141" ht="18.95" hidden="1" customHeight="1" spans="1:11">
      <c r="A141" s="244" t="str">
        <f t="shared" si="4"/>
        <v>否</v>
      </c>
      <c r="B141" s="239">
        <v>2011401</v>
      </c>
      <c r="C141" s="240"/>
      <c r="D141" s="240"/>
      <c r="E141" s="240" t="s">
        <v>135</v>
      </c>
      <c r="F141" s="242" t="s">
        <v>138</v>
      </c>
      <c r="G141" s="238">
        <v>3</v>
      </c>
      <c r="H141" s="243" t="s">
        <v>139</v>
      </c>
      <c r="I141" s="205">
        <v>0</v>
      </c>
      <c r="J141" s="205">
        <v>0</v>
      </c>
      <c r="K141" s="63" t="str">
        <f t="shared" si="5"/>
        <v/>
      </c>
    </row>
    <row r="142" ht="18.95" hidden="1" customHeight="1" spans="1:11">
      <c r="A142" s="244" t="str">
        <f t="shared" si="4"/>
        <v>否</v>
      </c>
      <c r="B142" s="239">
        <v>2011402</v>
      </c>
      <c r="C142" s="240"/>
      <c r="D142" s="240"/>
      <c r="E142" s="240" t="s">
        <v>140</v>
      </c>
      <c r="F142" s="242" t="s">
        <v>141</v>
      </c>
      <c r="G142" s="238">
        <v>3</v>
      </c>
      <c r="H142" s="204" t="s">
        <v>142</v>
      </c>
      <c r="I142" s="205"/>
      <c r="J142" s="205">
        <v>0</v>
      </c>
      <c r="K142" s="63" t="str">
        <f t="shared" si="5"/>
        <v/>
      </c>
    </row>
    <row r="143" ht="18.95" hidden="1" customHeight="1" spans="1:11">
      <c r="A143" s="244" t="str">
        <f t="shared" si="4"/>
        <v>否</v>
      </c>
      <c r="B143" s="239">
        <v>2011403</v>
      </c>
      <c r="C143" s="240"/>
      <c r="D143" s="240"/>
      <c r="E143" s="240" t="s">
        <v>143</v>
      </c>
      <c r="F143" s="242" t="s">
        <v>144</v>
      </c>
      <c r="G143" s="238">
        <v>3</v>
      </c>
      <c r="H143" s="243" t="s">
        <v>145</v>
      </c>
      <c r="I143" s="205">
        <v>0</v>
      </c>
      <c r="J143" s="205">
        <v>0</v>
      </c>
      <c r="K143" s="63" t="str">
        <f t="shared" si="5"/>
        <v/>
      </c>
    </row>
    <row r="144" ht="18.95" hidden="1" customHeight="1" spans="1:11">
      <c r="A144" s="244" t="str">
        <f t="shared" si="4"/>
        <v>否</v>
      </c>
      <c r="B144" s="239">
        <v>2011404</v>
      </c>
      <c r="C144" s="240"/>
      <c r="D144" s="240"/>
      <c r="E144" s="240" t="s">
        <v>146</v>
      </c>
      <c r="F144" s="242" t="s">
        <v>325</v>
      </c>
      <c r="G144" s="238">
        <v>3</v>
      </c>
      <c r="H144" s="243" t="s">
        <v>326</v>
      </c>
      <c r="I144" s="205">
        <v>0</v>
      </c>
      <c r="J144" s="205">
        <v>0</v>
      </c>
      <c r="K144" s="63" t="str">
        <f t="shared" si="5"/>
        <v/>
      </c>
    </row>
    <row r="145" ht="18.95" hidden="1" customHeight="1" spans="1:11">
      <c r="A145" s="244" t="str">
        <f t="shared" si="4"/>
        <v>否</v>
      </c>
      <c r="B145" s="239">
        <v>2011405</v>
      </c>
      <c r="C145" s="240"/>
      <c r="D145" s="240"/>
      <c r="E145" s="240" t="s">
        <v>149</v>
      </c>
      <c r="F145" s="242" t="s">
        <v>327</v>
      </c>
      <c r="G145" s="238">
        <v>3</v>
      </c>
      <c r="H145" s="243" t="s">
        <v>328</v>
      </c>
      <c r="I145" s="205">
        <v>0</v>
      </c>
      <c r="J145" s="205">
        <v>0</v>
      </c>
      <c r="K145" s="63" t="str">
        <f t="shared" si="5"/>
        <v/>
      </c>
    </row>
    <row r="146" ht="18.95" hidden="1" customHeight="1" spans="1:11">
      <c r="A146" s="244" t="str">
        <f t="shared" si="4"/>
        <v>否</v>
      </c>
      <c r="B146" s="239">
        <v>2011406</v>
      </c>
      <c r="C146" s="240"/>
      <c r="D146" s="240"/>
      <c r="E146" s="240" t="s">
        <v>152</v>
      </c>
      <c r="F146" s="242" t="s">
        <v>329</v>
      </c>
      <c r="G146" s="238">
        <v>3</v>
      </c>
      <c r="H146" s="243" t="s">
        <v>330</v>
      </c>
      <c r="I146" s="205">
        <v>0</v>
      </c>
      <c r="J146" s="205">
        <v>0</v>
      </c>
      <c r="K146" s="63" t="str">
        <f t="shared" si="5"/>
        <v/>
      </c>
    </row>
    <row r="147" ht="18.95" hidden="1" customHeight="1" spans="1:11">
      <c r="A147" s="244" t="str">
        <f t="shared" si="4"/>
        <v>否</v>
      </c>
      <c r="B147" s="239">
        <v>2011407</v>
      </c>
      <c r="C147" s="240"/>
      <c r="D147" s="240"/>
      <c r="E147" s="240" t="s">
        <v>155</v>
      </c>
      <c r="F147" s="242" t="s">
        <v>331</v>
      </c>
      <c r="G147" s="238">
        <v>3</v>
      </c>
      <c r="H147" s="243" t="s">
        <v>332</v>
      </c>
      <c r="I147" s="205">
        <v>0</v>
      </c>
      <c r="J147" s="205">
        <v>0</v>
      </c>
      <c r="K147" s="63" t="str">
        <f t="shared" si="5"/>
        <v/>
      </c>
    </row>
    <row r="148" ht="18.95" hidden="1" customHeight="1" spans="1:11">
      <c r="A148" s="244" t="str">
        <f t="shared" si="4"/>
        <v>否</v>
      </c>
      <c r="B148" s="239">
        <v>2011408</v>
      </c>
      <c r="C148" s="240"/>
      <c r="D148" s="240"/>
      <c r="E148" s="240" t="s">
        <v>158</v>
      </c>
      <c r="F148" s="242" t="s">
        <v>333</v>
      </c>
      <c r="G148" s="238">
        <v>3</v>
      </c>
      <c r="H148" s="243" t="s">
        <v>334</v>
      </c>
      <c r="I148" s="205">
        <v>0</v>
      </c>
      <c r="J148" s="205">
        <v>0</v>
      </c>
      <c r="K148" s="63" t="str">
        <f t="shared" si="5"/>
        <v/>
      </c>
    </row>
    <row r="149" ht="18.95" hidden="1" customHeight="1" spans="1:11">
      <c r="A149" s="244" t="str">
        <f t="shared" si="4"/>
        <v>否</v>
      </c>
      <c r="B149" s="239">
        <v>2011409</v>
      </c>
      <c r="C149" s="240"/>
      <c r="D149" s="240"/>
      <c r="E149" s="240" t="s">
        <v>161</v>
      </c>
      <c r="F149" s="242" t="s">
        <v>335</v>
      </c>
      <c r="G149" s="238">
        <v>3</v>
      </c>
      <c r="H149" s="243" t="s">
        <v>336</v>
      </c>
      <c r="I149" s="205">
        <v>0</v>
      </c>
      <c r="J149" s="205">
        <v>0</v>
      </c>
      <c r="K149" s="63" t="str">
        <f t="shared" si="5"/>
        <v/>
      </c>
    </row>
    <row r="150" ht="18.95" hidden="1" customHeight="1" spans="1:11">
      <c r="A150" s="244" t="str">
        <f t="shared" si="4"/>
        <v>否</v>
      </c>
      <c r="B150" s="239">
        <v>2011450</v>
      </c>
      <c r="C150" s="240"/>
      <c r="D150" s="240"/>
      <c r="E150" s="240" t="s">
        <v>164</v>
      </c>
      <c r="F150" s="242" t="s">
        <v>165</v>
      </c>
      <c r="G150" s="238">
        <v>3</v>
      </c>
      <c r="H150" s="243" t="s">
        <v>166</v>
      </c>
      <c r="I150" s="205">
        <v>0</v>
      </c>
      <c r="J150" s="205">
        <v>0</v>
      </c>
      <c r="K150" s="63" t="str">
        <f t="shared" si="5"/>
        <v/>
      </c>
    </row>
    <row r="151" ht="18.95" hidden="1" customHeight="1" spans="1:11">
      <c r="A151" s="244" t="str">
        <f t="shared" si="4"/>
        <v>否</v>
      </c>
      <c r="B151" s="239">
        <v>2011499</v>
      </c>
      <c r="C151" s="240"/>
      <c r="D151" s="240"/>
      <c r="E151" s="240" t="s">
        <v>167</v>
      </c>
      <c r="F151" s="242" t="s">
        <v>337</v>
      </c>
      <c r="G151" s="238">
        <v>3</v>
      </c>
      <c r="H151" s="204" t="s">
        <v>338</v>
      </c>
      <c r="I151" s="205"/>
      <c r="J151" s="205">
        <v>0</v>
      </c>
      <c r="K151" s="63" t="str">
        <f t="shared" si="5"/>
        <v/>
      </c>
    </row>
    <row r="152" ht="18.95" customHeight="1" spans="1:11">
      <c r="A152" s="244" t="str">
        <f t="shared" si="4"/>
        <v>是</v>
      </c>
      <c r="B152" s="239">
        <v>20115</v>
      </c>
      <c r="C152" s="240"/>
      <c r="D152" s="240" t="s">
        <v>339</v>
      </c>
      <c r="E152" s="240"/>
      <c r="F152" s="241" t="s">
        <v>340</v>
      </c>
      <c r="G152" s="238"/>
      <c r="H152" s="204" t="s">
        <v>341</v>
      </c>
      <c r="I152" s="205">
        <f>SUM(I153:I161)</f>
        <v>13046</v>
      </c>
      <c r="J152" s="205">
        <f>SUM(J153:J161)</f>
        <v>14334</v>
      </c>
      <c r="K152" s="105">
        <f t="shared" si="5"/>
        <v>0.099</v>
      </c>
    </row>
    <row r="153" ht="18.95" customHeight="1" spans="1:11">
      <c r="A153" s="244" t="str">
        <f t="shared" si="4"/>
        <v>是</v>
      </c>
      <c r="B153" s="239">
        <v>2011501</v>
      </c>
      <c r="C153" s="240"/>
      <c r="D153" s="240"/>
      <c r="E153" s="240" t="s">
        <v>135</v>
      </c>
      <c r="F153" s="242" t="s">
        <v>138</v>
      </c>
      <c r="G153" s="238">
        <v>3</v>
      </c>
      <c r="H153" s="204" t="s">
        <v>139</v>
      </c>
      <c r="I153" s="205">
        <v>12054</v>
      </c>
      <c r="J153" s="205">
        <v>13665</v>
      </c>
      <c r="K153" s="105">
        <f t="shared" si="5"/>
        <v>0.134</v>
      </c>
    </row>
    <row r="154" ht="18.95" customHeight="1" spans="1:11">
      <c r="A154" s="244" t="str">
        <f t="shared" si="4"/>
        <v>是</v>
      </c>
      <c r="B154" s="239">
        <v>2011502</v>
      </c>
      <c r="C154" s="240"/>
      <c r="D154" s="240"/>
      <c r="E154" s="240" t="s">
        <v>140</v>
      </c>
      <c r="F154" s="242" t="s">
        <v>141</v>
      </c>
      <c r="G154" s="238">
        <v>3</v>
      </c>
      <c r="H154" s="204" t="s">
        <v>142</v>
      </c>
      <c r="I154" s="205">
        <v>582</v>
      </c>
      <c r="J154" s="205">
        <v>555</v>
      </c>
      <c r="K154" s="105">
        <f t="shared" si="5"/>
        <v>-0.046</v>
      </c>
    </row>
    <row r="155" ht="18.95" hidden="1" customHeight="1" spans="1:11">
      <c r="A155" s="244" t="str">
        <f t="shared" si="4"/>
        <v>否</v>
      </c>
      <c r="B155" s="239">
        <v>2011503</v>
      </c>
      <c r="C155" s="240"/>
      <c r="D155" s="240"/>
      <c r="E155" s="240" t="s">
        <v>143</v>
      </c>
      <c r="F155" s="242" t="s">
        <v>144</v>
      </c>
      <c r="G155" s="238">
        <v>3</v>
      </c>
      <c r="H155" s="243" t="s">
        <v>145</v>
      </c>
      <c r="I155" s="205">
        <v>0</v>
      </c>
      <c r="J155" s="205">
        <v>0</v>
      </c>
      <c r="K155" s="63" t="str">
        <f t="shared" si="5"/>
        <v/>
      </c>
    </row>
    <row r="156" ht="18.95" customHeight="1" spans="1:11">
      <c r="A156" s="244" t="str">
        <f t="shared" si="4"/>
        <v>是</v>
      </c>
      <c r="B156" s="239">
        <v>2011504</v>
      </c>
      <c r="C156" s="240"/>
      <c r="D156" s="240"/>
      <c r="E156" s="240" t="s">
        <v>146</v>
      </c>
      <c r="F156" s="242" t="s">
        <v>342</v>
      </c>
      <c r="G156" s="238">
        <v>3</v>
      </c>
      <c r="H156" s="204" t="s">
        <v>343</v>
      </c>
      <c r="I156" s="205">
        <v>275</v>
      </c>
      <c r="J156" s="205">
        <v>29</v>
      </c>
      <c r="K156" s="105">
        <f t="shared" si="5"/>
        <v>-0.895</v>
      </c>
    </row>
    <row r="157" ht="18.95" customHeight="1" spans="1:11">
      <c r="A157" s="244" t="str">
        <f t="shared" si="4"/>
        <v>是</v>
      </c>
      <c r="B157" s="239">
        <v>2011505</v>
      </c>
      <c r="C157" s="240"/>
      <c r="D157" s="240"/>
      <c r="E157" s="240" t="s">
        <v>149</v>
      </c>
      <c r="F157" s="242" t="s">
        <v>344</v>
      </c>
      <c r="G157" s="238">
        <v>3</v>
      </c>
      <c r="H157" s="204" t="s">
        <v>345</v>
      </c>
      <c r="I157" s="205">
        <v>25</v>
      </c>
      <c r="J157" s="205">
        <v>15</v>
      </c>
      <c r="K157" s="105">
        <f t="shared" si="5"/>
        <v>-0.4</v>
      </c>
    </row>
    <row r="158" ht="18.95" customHeight="1" spans="1:11">
      <c r="A158" s="244" t="str">
        <f t="shared" si="4"/>
        <v>是</v>
      </c>
      <c r="B158" s="239">
        <v>2011506</v>
      </c>
      <c r="C158" s="240"/>
      <c r="D158" s="240"/>
      <c r="E158" s="240" t="s">
        <v>152</v>
      </c>
      <c r="F158" s="242" t="s">
        <v>346</v>
      </c>
      <c r="G158" s="238">
        <v>3</v>
      </c>
      <c r="H158" s="204" t="s">
        <v>347</v>
      </c>
      <c r="I158" s="205">
        <v>35</v>
      </c>
      <c r="J158" s="205">
        <v>14</v>
      </c>
      <c r="K158" s="105">
        <f t="shared" si="5"/>
        <v>-0.6</v>
      </c>
    </row>
    <row r="159" ht="18.95" customHeight="1" spans="1:11">
      <c r="A159" s="244" t="str">
        <f t="shared" si="4"/>
        <v>是</v>
      </c>
      <c r="B159" s="239">
        <v>2011507</v>
      </c>
      <c r="C159" s="240"/>
      <c r="D159" s="240"/>
      <c r="E159" s="240" t="s">
        <v>155</v>
      </c>
      <c r="F159" s="242" t="s">
        <v>234</v>
      </c>
      <c r="G159" s="238">
        <v>3</v>
      </c>
      <c r="H159" s="204" t="s">
        <v>235</v>
      </c>
      <c r="I159" s="205">
        <v>50</v>
      </c>
      <c r="J159" s="205">
        <v>0</v>
      </c>
      <c r="K159" s="105" t="str">
        <f t="shared" si="5"/>
        <v/>
      </c>
    </row>
    <row r="160" ht="18.95" customHeight="1" spans="1:11">
      <c r="A160" s="244" t="str">
        <f t="shared" si="4"/>
        <v>是</v>
      </c>
      <c r="B160" s="239">
        <v>2011550</v>
      </c>
      <c r="C160" s="240"/>
      <c r="D160" s="240"/>
      <c r="E160" s="240" t="s">
        <v>164</v>
      </c>
      <c r="F160" s="242" t="s">
        <v>165</v>
      </c>
      <c r="G160" s="238">
        <v>3</v>
      </c>
      <c r="H160" s="204" t="s">
        <v>166</v>
      </c>
      <c r="I160" s="205">
        <v>0</v>
      </c>
      <c r="J160" s="205">
        <v>26</v>
      </c>
      <c r="K160" s="105" t="str">
        <f t="shared" si="5"/>
        <v/>
      </c>
    </row>
    <row r="161" ht="18.95" customHeight="1" spans="1:11">
      <c r="A161" s="244" t="str">
        <f t="shared" si="4"/>
        <v>是</v>
      </c>
      <c r="B161" s="239">
        <v>2011599</v>
      </c>
      <c r="C161" s="240"/>
      <c r="D161" s="240"/>
      <c r="E161" s="240" t="s">
        <v>167</v>
      </c>
      <c r="F161" s="242" t="s">
        <v>348</v>
      </c>
      <c r="G161" s="238">
        <v>3</v>
      </c>
      <c r="H161" s="204" t="s">
        <v>349</v>
      </c>
      <c r="I161" s="205">
        <v>25</v>
      </c>
      <c r="J161" s="205">
        <v>30</v>
      </c>
      <c r="K161" s="105">
        <f t="shared" si="5"/>
        <v>0.2</v>
      </c>
    </row>
    <row r="162" ht="18.95" customHeight="1" spans="1:11">
      <c r="A162" s="244" t="str">
        <f t="shared" si="4"/>
        <v>是</v>
      </c>
      <c r="B162" s="239">
        <v>20117</v>
      </c>
      <c r="C162" s="240"/>
      <c r="D162" s="240" t="s">
        <v>350</v>
      </c>
      <c r="E162" s="240"/>
      <c r="F162" s="241" t="s">
        <v>351</v>
      </c>
      <c r="G162" s="238"/>
      <c r="H162" s="204" t="s">
        <v>352</v>
      </c>
      <c r="I162" s="205">
        <f>SUM(I163:I174)</f>
        <v>1070</v>
      </c>
      <c r="J162" s="205">
        <f>SUM(J163:J174)</f>
        <v>1329</v>
      </c>
      <c r="K162" s="105">
        <f t="shared" si="5"/>
        <v>0.242</v>
      </c>
    </row>
    <row r="163" ht="18.95" customHeight="1" spans="1:11">
      <c r="A163" s="244" t="str">
        <f t="shared" si="4"/>
        <v>是</v>
      </c>
      <c r="B163" s="239">
        <v>2011701</v>
      </c>
      <c r="C163" s="240"/>
      <c r="D163" s="240"/>
      <c r="E163" s="240" t="s">
        <v>135</v>
      </c>
      <c r="F163" s="242" t="s">
        <v>138</v>
      </c>
      <c r="G163" s="238">
        <v>3</v>
      </c>
      <c r="H163" s="204" t="s">
        <v>139</v>
      </c>
      <c r="I163" s="205">
        <v>661</v>
      </c>
      <c r="J163" s="205">
        <v>871</v>
      </c>
      <c r="K163" s="105">
        <f t="shared" si="5"/>
        <v>0.318</v>
      </c>
    </row>
    <row r="164" ht="18.95" customHeight="1" spans="1:11">
      <c r="A164" s="244" t="str">
        <f t="shared" si="4"/>
        <v>是</v>
      </c>
      <c r="B164" s="239">
        <v>2011702</v>
      </c>
      <c r="C164" s="240"/>
      <c r="D164" s="240"/>
      <c r="E164" s="240" t="s">
        <v>140</v>
      </c>
      <c r="F164" s="242" t="s">
        <v>141</v>
      </c>
      <c r="G164" s="238">
        <v>3</v>
      </c>
      <c r="H164" s="204" t="s">
        <v>142</v>
      </c>
      <c r="I164" s="205">
        <v>196</v>
      </c>
      <c r="J164" s="205">
        <v>85</v>
      </c>
      <c r="K164" s="105">
        <f t="shared" si="5"/>
        <v>-0.566</v>
      </c>
    </row>
    <row r="165" ht="18.95" hidden="1" customHeight="1" spans="1:11">
      <c r="A165" s="244" t="str">
        <f t="shared" si="4"/>
        <v>否</v>
      </c>
      <c r="B165" s="239">
        <v>2011703</v>
      </c>
      <c r="C165" s="240"/>
      <c r="D165" s="240"/>
      <c r="E165" s="240" t="s">
        <v>143</v>
      </c>
      <c r="F165" s="242" t="s">
        <v>144</v>
      </c>
      <c r="G165" s="238">
        <v>3</v>
      </c>
      <c r="H165" s="243" t="s">
        <v>145</v>
      </c>
      <c r="I165" s="205">
        <v>0</v>
      </c>
      <c r="J165" s="205">
        <v>0</v>
      </c>
      <c r="K165" s="63" t="str">
        <f t="shared" si="5"/>
        <v/>
      </c>
    </row>
    <row r="166" ht="18.95" customHeight="1" spans="1:11">
      <c r="A166" s="244" t="str">
        <f t="shared" si="4"/>
        <v>是</v>
      </c>
      <c r="B166" s="239">
        <v>2011704</v>
      </c>
      <c r="C166" s="240"/>
      <c r="D166" s="240"/>
      <c r="E166" s="240" t="s">
        <v>146</v>
      </c>
      <c r="F166" s="242" t="s">
        <v>353</v>
      </c>
      <c r="G166" s="238">
        <v>3</v>
      </c>
      <c r="H166" s="204" t="s">
        <v>354</v>
      </c>
      <c r="I166" s="205">
        <v>1</v>
      </c>
      <c r="J166" s="205">
        <v>0</v>
      </c>
      <c r="K166" s="105" t="str">
        <f t="shared" si="5"/>
        <v/>
      </c>
    </row>
    <row r="167" ht="18.95" hidden="1" customHeight="1" spans="1:11">
      <c r="A167" s="244" t="str">
        <f t="shared" si="4"/>
        <v>否</v>
      </c>
      <c r="B167" s="239">
        <v>2011705</v>
      </c>
      <c r="C167" s="240"/>
      <c r="D167" s="240"/>
      <c r="E167" s="240" t="s">
        <v>149</v>
      </c>
      <c r="F167" s="242" t="s">
        <v>355</v>
      </c>
      <c r="G167" s="238">
        <v>3</v>
      </c>
      <c r="H167" s="243" t="s">
        <v>356</v>
      </c>
      <c r="I167" s="205">
        <v>0</v>
      </c>
      <c r="J167" s="205">
        <v>0</v>
      </c>
      <c r="K167" s="63" t="str">
        <f t="shared" si="5"/>
        <v/>
      </c>
    </row>
    <row r="168" ht="18.95" customHeight="1" spans="1:11">
      <c r="A168" s="244" t="str">
        <f t="shared" si="4"/>
        <v>是</v>
      </c>
      <c r="B168" s="239">
        <v>2011706</v>
      </c>
      <c r="C168" s="240"/>
      <c r="D168" s="240"/>
      <c r="E168" s="240" t="s">
        <v>152</v>
      </c>
      <c r="F168" s="242" t="s">
        <v>357</v>
      </c>
      <c r="G168" s="238">
        <v>3</v>
      </c>
      <c r="H168" s="204" t="s">
        <v>358</v>
      </c>
      <c r="I168" s="205">
        <v>1</v>
      </c>
      <c r="J168" s="205">
        <v>43</v>
      </c>
      <c r="K168" s="105">
        <f t="shared" si="5"/>
        <v>42</v>
      </c>
    </row>
    <row r="169" ht="18.95" customHeight="1" spans="1:11">
      <c r="A169" s="244" t="str">
        <f t="shared" si="4"/>
        <v>是</v>
      </c>
      <c r="B169" s="239">
        <v>2011707</v>
      </c>
      <c r="C169" s="240"/>
      <c r="D169" s="240"/>
      <c r="E169" s="240" t="s">
        <v>155</v>
      </c>
      <c r="F169" s="242" t="s">
        <v>359</v>
      </c>
      <c r="G169" s="238">
        <v>3</v>
      </c>
      <c r="H169" s="204" t="s">
        <v>360</v>
      </c>
      <c r="I169" s="205">
        <v>3</v>
      </c>
      <c r="J169" s="205">
        <v>0</v>
      </c>
      <c r="K169" s="105" t="str">
        <f t="shared" si="5"/>
        <v/>
      </c>
    </row>
    <row r="170" ht="18.95" hidden="1" customHeight="1" spans="1:11">
      <c r="A170" s="244" t="str">
        <f t="shared" si="4"/>
        <v>否</v>
      </c>
      <c r="B170" s="239">
        <v>2011708</v>
      </c>
      <c r="C170" s="240"/>
      <c r="D170" s="240"/>
      <c r="E170" s="240" t="s">
        <v>158</v>
      </c>
      <c r="F170" s="242" t="s">
        <v>361</v>
      </c>
      <c r="G170" s="238">
        <v>3</v>
      </c>
      <c r="H170" s="243" t="s">
        <v>362</v>
      </c>
      <c r="I170" s="205">
        <v>0</v>
      </c>
      <c r="J170" s="205">
        <v>0</v>
      </c>
      <c r="K170" s="63" t="str">
        <f t="shared" si="5"/>
        <v/>
      </c>
    </row>
    <row r="171" ht="18.95" hidden="1" customHeight="1" spans="1:11">
      <c r="A171" s="244" t="str">
        <f t="shared" si="4"/>
        <v>否</v>
      </c>
      <c r="B171" s="239">
        <v>2011709</v>
      </c>
      <c r="C171" s="240"/>
      <c r="D171" s="240"/>
      <c r="E171" s="240" t="s">
        <v>161</v>
      </c>
      <c r="F171" s="242" t="s">
        <v>363</v>
      </c>
      <c r="G171" s="238">
        <v>3</v>
      </c>
      <c r="H171" s="243" t="s">
        <v>364</v>
      </c>
      <c r="I171" s="205">
        <v>0</v>
      </c>
      <c r="J171" s="205">
        <v>0</v>
      </c>
      <c r="K171" s="63" t="str">
        <f t="shared" si="5"/>
        <v/>
      </c>
    </row>
    <row r="172" ht="18.95" hidden="1" customHeight="1" spans="1:11">
      <c r="A172" s="244" t="str">
        <f t="shared" si="4"/>
        <v>否</v>
      </c>
      <c r="B172" s="239">
        <v>2011710</v>
      </c>
      <c r="C172" s="240"/>
      <c r="D172" s="240"/>
      <c r="E172" s="240" t="s">
        <v>272</v>
      </c>
      <c r="F172" s="242" t="s">
        <v>234</v>
      </c>
      <c r="G172" s="238">
        <v>3</v>
      </c>
      <c r="H172" s="243" t="s">
        <v>235</v>
      </c>
      <c r="I172" s="205">
        <v>0</v>
      </c>
      <c r="J172" s="205">
        <v>0</v>
      </c>
      <c r="K172" s="63" t="str">
        <f t="shared" si="5"/>
        <v/>
      </c>
    </row>
    <row r="173" ht="18.95" hidden="1" customHeight="1" spans="1:11">
      <c r="A173" s="244" t="str">
        <f t="shared" si="4"/>
        <v>否</v>
      </c>
      <c r="B173" s="239">
        <v>2011750</v>
      </c>
      <c r="C173" s="240"/>
      <c r="D173" s="240"/>
      <c r="E173" s="240" t="s">
        <v>164</v>
      </c>
      <c r="F173" s="242" t="s">
        <v>165</v>
      </c>
      <c r="G173" s="238">
        <v>3</v>
      </c>
      <c r="H173" s="243" t="s">
        <v>166</v>
      </c>
      <c r="I173" s="205">
        <v>0</v>
      </c>
      <c r="J173" s="205">
        <v>0</v>
      </c>
      <c r="K173" s="63" t="str">
        <f t="shared" si="5"/>
        <v/>
      </c>
    </row>
    <row r="174" ht="18.95" customHeight="1" spans="1:11">
      <c r="A174" s="244" t="str">
        <f t="shared" si="4"/>
        <v>是</v>
      </c>
      <c r="B174" s="239">
        <v>2011799</v>
      </c>
      <c r="C174" s="240"/>
      <c r="D174" s="240"/>
      <c r="E174" s="240" t="s">
        <v>167</v>
      </c>
      <c r="F174" s="242" t="s">
        <v>365</v>
      </c>
      <c r="G174" s="238">
        <v>3</v>
      </c>
      <c r="H174" s="204" t="s">
        <v>366</v>
      </c>
      <c r="I174" s="205">
        <v>208</v>
      </c>
      <c r="J174" s="205">
        <v>330</v>
      </c>
      <c r="K174" s="105">
        <f t="shared" si="5"/>
        <v>0.587</v>
      </c>
    </row>
    <row r="175" ht="18.95" customHeight="1" spans="1:11">
      <c r="A175" s="244" t="str">
        <f t="shared" si="4"/>
        <v>是</v>
      </c>
      <c r="B175" s="239">
        <v>20123</v>
      </c>
      <c r="C175" s="240"/>
      <c r="D175" s="240" t="s">
        <v>367</v>
      </c>
      <c r="E175" s="240"/>
      <c r="F175" s="241" t="s">
        <v>368</v>
      </c>
      <c r="G175" s="238"/>
      <c r="H175" s="204" t="s">
        <v>369</v>
      </c>
      <c r="I175" s="205">
        <f>SUM(I176:I181)</f>
        <v>4478</v>
      </c>
      <c r="J175" s="205">
        <f>SUM(J176:J181)</f>
        <v>3536</v>
      </c>
      <c r="K175" s="105">
        <f t="shared" si="5"/>
        <v>-0.21</v>
      </c>
    </row>
    <row r="176" ht="18.95" customHeight="1" spans="1:11">
      <c r="A176" s="244" t="str">
        <f t="shared" si="4"/>
        <v>是</v>
      </c>
      <c r="B176" s="239">
        <v>2012301</v>
      </c>
      <c r="C176" s="240"/>
      <c r="D176" s="240"/>
      <c r="E176" s="240" t="s">
        <v>135</v>
      </c>
      <c r="F176" s="242" t="s">
        <v>138</v>
      </c>
      <c r="G176" s="238">
        <v>3</v>
      </c>
      <c r="H176" s="204" t="s">
        <v>139</v>
      </c>
      <c r="I176" s="205">
        <v>1723</v>
      </c>
      <c r="J176" s="205">
        <v>2072</v>
      </c>
      <c r="K176" s="105">
        <f t="shared" si="5"/>
        <v>0.203</v>
      </c>
    </row>
    <row r="177" ht="18.95" customHeight="1" spans="1:11">
      <c r="A177" s="244" t="str">
        <f t="shared" si="4"/>
        <v>是</v>
      </c>
      <c r="B177" s="239">
        <v>2012302</v>
      </c>
      <c r="C177" s="240"/>
      <c r="D177" s="240"/>
      <c r="E177" s="240" t="s">
        <v>140</v>
      </c>
      <c r="F177" s="242" t="s">
        <v>141</v>
      </c>
      <c r="G177" s="238">
        <v>3</v>
      </c>
      <c r="H177" s="204" t="s">
        <v>142</v>
      </c>
      <c r="I177" s="205">
        <v>219</v>
      </c>
      <c r="J177" s="205">
        <v>416</v>
      </c>
      <c r="K177" s="105">
        <f t="shared" si="5"/>
        <v>0.9</v>
      </c>
    </row>
    <row r="178" ht="18.95" hidden="1" customHeight="1" spans="1:11">
      <c r="A178" s="244" t="str">
        <f t="shared" si="4"/>
        <v>否</v>
      </c>
      <c r="B178" s="239">
        <v>2012303</v>
      </c>
      <c r="C178" s="240"/>
      <c r="D178" s="240"/>
      <c r="E178" s="240" t="s">
        <v>143</v>
      </c>
      <c r="F178" s="242" t="s">
        <v>144</v>
      </c>
      <c r="G178" s="238">
        <v>3</v>
      </c>
      <c r="H178" s="243" t="s">
        <v>145</v>
      </c>
      <c r="I178" s="205">
        <v>0</v>
      </c>
      <c r="J178" s="205">
        <v>0</v>
      </c>
      <c r="K178" s="63" t="str">
        <f t="shared" si="5"/>
        <v/>
      </c>
    </row>
    <row r="179" ht="18.95" customHeight="1" spans="1:11">
      <c r="A179" s="244" t="str">
        <f t="shared" si="4"/>
        <v>是</v>
      </c>
      <c r="B179" s="239">
        <v>2012304</v>
      </c>
      <c r="C179" s="240"/>
      <c r="D179" s="240"/>
      <c r="E179" s="240" t="s">
        <v>146</v>
      </c>
      <c r="F179" s="242" t="s">
        <v>370</v>
      </c>
      <c r="G179" s="238">
        <v>3</v>
      </c>
      <c r="H179" s="204" t="s">
        <v>371</v>
      </c>
      <c r="I179" s="205">
        <v>2034</v>
      </c>
      <c r="J179" s="205">
        <v>924</v>
      </c>
      <c r="K179" s="105">
        <f t="shared" si="5"/>
        <v>-0.546</v>
      </c>
    </row>
    <row r="180" ht="18.95" hidden="1" customHeight="1" spans="1:11">
      <c r="A180" s="244" t="str">
        <f t="shared" si="4"/>
        <v>否</v>
      </c>
      <c r="B180" s="239">
        <v>2012350</v>
      </c>
      <c r="C180" s="240"/>
      <c r="D180" s="240"/>
      <c r="E180" s="240" t="s">
        <v>164</v>
      </c>
      <c r="F180" s="242" t="s">
        <v>165</v>
      </c>
      <c r="G180" s="238">
        <v>3</v>
      </c>
      <c r="H180" s="243" t="s">
        <v>166</v>
      </c>
      <c r="I180" s="205">
        <v>0</v>
      </c>
      <c r="J180" s="205">
        <v>0</v>
      </c>
      <c r="K180" s="63" t="str">
        <f t="shared" si="5"/>
        <v/>
      </c>
    </row>
    <row r="181" ht="18.95" customHeight="1" spans="1:11">
      <c r="A181" s="244" t="str">
        <f t="shared" si="4"/>
        <v>是</v>
      </c>
      <c r="B181" s="239">
        <v>2012399</v>
      </c>
      <c r="C181" s="240"/>
      <c r="D181" s="240"/>
      <c r="E181" s="240" t="s">
        <v>167</v>
      </c>
      <c r="F181" s="242" t="s">
        <v>372</v>
      </c>
      <c r="G181" s="238">
        <v>3</v>
      </c>
      <c r="H181" s="204" t="s">
        <v>373</v>
      </c>
      <c r="I181" s="205">
        <v>502</v>
      </c>
      <c r="J181" s="205">
        <v>124</v>
      </c>
      <c r="K181" s="105">
        <f t="shared" si="5"/>
        <v>-0.753</v>
      </c>
    </row>
    <row r="182" ht="18.95" customHeight="1" spans="1:11">
      <c r="A182" s="244" t="str">
        <f t="shared" si="4"/>
        <v>是</v>
      </c>
      <c r="B182" s="239">
        <v>20124</v>
      </c>
      <c r="C182" s="240"/>
      <c r="D182" s="240" t="s">
        <v>374</v>
      </c>
      <c r="E182" s="240"/>
      <c r="F182" s="241" t="s">
        <v>375</v>
      </c>
      <c r="G182" s="238"/>
      <c r="H182" s="204" t="s">
        <v>376</v>
      </c>
      <c r="I182" s="205">
        <f>SUM(I183:I188)</f>
        <v>536</v>
      </c>
      <c r="J182" s="205">
        <f>SUM(J183:J188)</f>
        <v>475</v>
      </c>
      <c r="K182" s="105">
        <f t="shared" si="5"/>
        <v>-0.114</v>
      </c>
    </row>
    <row r="183" ht="18.95" customHeight="1" spans="1:11">
      <c r="A183" s="244" t="str">
        <f t="shared" si="4"/>
        <v>是</v>
      </c>
      <c r="B183" s="239">
        <v>2012401</v>
      </c>
      <c r="C183" s="240"/>
      <c r="D183" s="240"/>
      <c r="E183" s="240" t="s">
        <v>135</v>
      </c>
      <c r="F183" s="242" t="s">
        <v>138</v>
      </c>
      <c r="G183" s="238">
        <v>3</v>
      </c>
      <c r="H183" s="204" t="s">
        <v>139</v>
      </c>
      <c r="I183" s="205">
        <v>224</v>
      </c>
      <c r="J183" s="205">
        <v>196</v>
      </c>
      <c r="K183" s="105">
        <f t="shared" si="5"/>
        <v>-0.125</v>
      </c>
    </row>
    <row r="184" ht="18.95" customHeight="1" spans="1:11">
      <c r="A184" s="244" t="str">
        <f t="shared" si="4"/>
        <v>是</v>
      </c>
      <c r="B184" s="239">
        <v>2012402</v>
      </c>
      <c r="C184" s="240"/>
      <c r="D184" s="240"/>
      <c r="E184" s="240" t="s">
        <v>140</v>
      </c>
      <c r="F184" s="242" t="s">
        <v>141</v>
      </c>
      <c r="G184" s="238">
        <v>3</v>
      </c>
      <c r="H184" s="204" t="s">
        <v>142</v>
      </c>
      <c r="I184" s="205">
        <v>118</v>
      </c>
      <c r="J184" s="205">
        <v>76</v>
      </c>
      <c r="K184" s="105">
        <f t="shared" si="5"/>
        <v>-0.356</v>
      </c>
    </row>
    <row r="185" ht="18.95" hidden="1" customHeight="1" spans="1:11">
      <c r="A185" s="244" t="str">
        <f t="shared" si="4"/>
        <v>否</v>
      </c>
      <c r="B185" s="239">
        <v>2012403</v>
      </c>
      <c r="C185" s="240"/>
      <c r="D185" s="240"/>
      <c r="E185" s="240" t="s">
        <v>143</v>
      </c>
      <c r="F185" s="242" t="s">
        <v>144</v>
      </c>
      <c r="G185" s="238">
        <v>3</v>
      </c>
      <c r="H185" s="243" t="s">
        <v>145</v>
      </c>
      <c r="I185" s="205">
        <v>0</v>
      </c>
      <c r="J185" s="205">
        <v>0</v>
      </c>
      <c r="K185" s="63" t="str">
        <f t="shared" si="5"/>
        <v/>
      </c>
    </row>
    <row r="186" ht="18.95" customHeight="1" spans="1:11">
      <c r="A186" s="244" t="str">
        <f t="shared" si="4"/>
        <v>是</v>
      </c>
      <c r="B186" s="239">
        <v>2012404</v>
      </c>
      <c r="C186" s="240"/>
      <c r="D186" s="240"/>
      <c r="E186" s="240" t="s">
        <v>146</v>
      </c>
      <c r="F186" s="242" t="s">
        <v>377</v>
      </c>
      <c r="G186" s="238">
        <v>3</v>
      </c>
      <c r="H186" s="204" t="s">
        <v>378</v>
      </c>
      <c r="I186" s="205">
        <v>194</v>
      </c>
      <c r="J186" s="205">
        <v>183</v>
      </c>
      <c r="K186" s="105">
        <f t="shared" si="5"/>
        <v>-0.057</v>
      </c>
    </row>
    <row r="187" ht="18.95" hidden="1" customHeight="1" spans="1:11">
      <c r="A187" s="244" t="str">
        <f t="shared" si="4"/>
        <v>否</v>
      </c>
      <c r="B187" s="239">
        <v>2012450</v>
      </c>
      <c r="C187" s="240"/>
      <c r="D187" s="240"/>
      <c r="E187" s="240" t="s">
        <v>164</v>
      </c>
      <c r="F187" s="242" t="s">
        <v>165</v>
      </c>
      <c r="G187" s="238">
        <v>3</v>
      </c>
      <c r="H187" s="243" t="s">
        <v>166</v>
      </c>
      <c r="I187" s="205">
        <v>0</v>
      </c>
      <c r="J187" s="205">
        <v>0</v>
      </c>
      <c r="K187" s="63" t="str">
        <f t="shared" si="5"/>
        <v/>
      </c>
    </row>
    <row r="188" ht="18.95" customHeight="1" spans="1:11">
      <c r="A188" s="244" t="str">
        <f t="shared" si="4"/>
        <v>是</v>
      </c>
      <c r="B188" s="239">
        <v>2012499</v>
      </c>
      <c r="C188" s="240"/>
      <c r="D188" s="240"/>
      <c r="E188" s="240" t="s">
        <v>167</v>
      </c>
      <c r="F188" s="242" t="s">
        <v>379</v>
      </c>
      <c r="G188" s="238">
        <v>3</v>
      </c>
      <c r="H188" s="204" t="s">
        <v>380</v>
      </c>
      <c r="I188" s="205">
        <v>0</v>
      </c>
      <c r="J188" s="205">
        <v>20</v>
      </c>
      <c r="K188" s="105" t="str">
        <f t="shared" si="5"/>
        <v/>
      </c>
    </row>
    <row r="189" ht="18.95" customHeight="1" spans="1:11">
      <c r="A189" s="244" t="str">
        <f t="shared" si="4"/>
        <v>是</v>
      </c>
      <c r="B189" s="239">
        <v>20125</v>
      </c>
      <c r="C189" s="240"/>
      <c r="D189" s="240" t="s">
        <v>381</v>
      </c>
      <c r="E189" s="240"/>
      <c r="F189" s="241" t="s">
        <v>382</v>
      </c>
      <c r="G189" s="238"/>
      <c r="H189" s="204" t="s">
        <v>383</v>
      </c>
      <c r="I189" s="205">
        <f>SUM(I190:I197)</f>
        <v>124</v>
      </c>
      <c r="J189" s="205">
        <f>SUM(J190:J197)</f>
        <v>118</v>
      </c>
      <c r="K189" s="105">
        <f t="shared" si="5"/>
        <v>-0.048</v>
      </c>
    </row>
    <row r="190" ht="18.95" customHeight="1" spans="1:11">
      <c r="A190" s="244" t="str">
        <f t="shared" si="4"/>
        <v>是</v>
      </c>
      <c r="B190" s="239">
        <v>2012501</v>
      </c>
      <c r="C190" s="240"/>
      <c r="D190" s="240"/>
      <c r="E190" s="240" t="s">
        <v>135</v>
      </c>
      <c r="F190" s="242" t="s">
        <v>138</v>
      </c>
      <c r="G190" s="238">
        <v>3</v>
      </c>
      <c r="H190" s="204" t="s">
        <v>139</v>
      </c>
      <c r="I190" s="205">
        <v>71</v>
      </c>
      <c r="J190" s="205">
        <v>89</v>
      </c>
      <c r="K190" s="105">
        <f t="shared" si="5"/>
        <v>0.254</v>
      </c>
    </row>
    <row r="191" ht="18.95" customHeight="1" spans="1:11">
      <c r="A191" s="244" t="str">
        <f t="shared" si="4"/>
        <v>是</v>
      </c>
      <c r="B191" s="239">
        <v>2012502</v>
      </c>
      <c r="C191" s="240"/>
      <c r="D191" s="240"/>
      <c r="E191" s="240" t="s">
        <v>140</v>
      </c>
      <c r="F191" s="242" t="s">
        <v>141</v>
      </c>
      <c r="G191" s="238">
        <v>3</v>
      </c>
      <c r="H191" s="204" t="s">
        <v>142</v>
      </c>
      <c r="I191" s="205">
        <v>40</v>
      </c>
      <c r="J191" s="205">
        <v>11</v>
      </c>
      <c r="K191" s="105">
        <f t="shared" si="5"/>
        <v>-0.725</v>
      </c>
    </row>
    <row r="192" ht="18.95" hidden="1" customHeight="1" spans="1:11">
      <c r="A192" s="244" t="str">
        <f t="shared" si="4"/>
        <v>否</v>
      </c>
      <c r="B192" s="239">
        <v>2012503</v>
      </c>
      <c r="C192" s="240"/>
      <c r="D192" s="240"/>
      <c r="E192" s="240" t="s">
        <v>143</v>
      </c>
      <c r="F192" s="242" t="s">
        <v>144</v>
      </c>
      <c r="G192" s="238">
        <v>3</v>
      </c>
      <c r="H192" s="243" t="s">
        <v>145</v>
      </c>
      <c r="I192" s="205">
        <v>0</v>
      </c>
      <c r="J192" s="205">
        <v>0</v>
      </c>
      <c r="K192" s="63" t="str">
        <f t="shared" si="5"/>
        <v/>
      </c>
    </row>
    <row r="193" ht="18.95" hidden="1" customHeight="1" spans="1:11">
      <c r="A193" s="244" t="str">
        <f t="shared" si="4"/>
        <v>否</v>
      </c>
      <c r="B193" s="239">
        <v>2012504</v>
      </c>
      <c r="C193" s="240"/>
      <c r="D193" s="240"/>
      <c r="E193" s="240" t="s">
        <v>146</v>
      </c>
      <c r="F193" s="242" t="s">
        <v>384</v>
      </c>
      <c r="G193" s="238">
        <v>3</v>
      </c>
      <c r="H193" s="243" t="s">
        <v>385</v>
      </c>
      <c r="I193" s="205">
        <v>0</v>
      </c>
      <c r="J193" s="205">
        <v>0</v>
      </c>
      <c r="K193" s="63" t="str">
        <f t="shared" si="5"/>
        <v/>
      </c>
    </row>
    <row r="194" ht="18.95" hidden="1" customHeight="1" spans="1:11">
      <c r="A194" s="244" t="str">
        <f t="shared" si="4"/>
        <v>否</v>
      </c>
      <c r="B194" s="239">
        <v>2012505</v>
      </c>
      <c r="C194" s="240"/>
      <c r="D194" s="240"/>
      <c r="E194" s="240" t="s">
        <v>149</v>
      </c>
      <c r="F194" s="242" t="s">
        <v>386</v>
      </c>
      <c r="G194" s="238">
        <v>3</v>
      </c>
      <c r="H194" s="243" t="s">
        <v>387</v>
      </c>
      <c r="I194" s="205">
        <v>0</v>
      </c>
      <c r="J194" s="205">
        <v>0</v>
      </c>
      <c r="K194" s="63" t="str">
        <f t="shared" si="5"/>
        <v/>
      </c>
    </row>
    <row r="195" ht="18.95" customHeight="1" spans="1:11">
      <c r="A195" s="244" t="str">
        <f t="shared" si="4"/>
        <v>是</v>
      </c>
      <c r="B195" s="239">
        <v>2012506</v>
      </c>
      <c r="C195" s="240"/>
      <c r="D195" s="240"/>
      <c r="E195" s="240" t="s">
        <v>152</v>
      </c>
      <c r="F195" s="242" t="s">
        <v>388</v>
      </c>
      <c r="G195" s="238">
        <v>3</v>
      </c>
      <c r="H195" s="204" t="s">
        <v>389</v>
      </c>
      <c r="I195" s="205">
        <v>13</v>
      </c>
      <c r="J195" s="205">
        <v>18</v>
      </c>
      <c r="K195" s="105">
        <f t="shared" si="5"/>
        <v>0.385</v>
      </c>
    </row>
    <row r="196" ht="18.95" hidden="1" customHeight="1" spans="1:11">
      <c r="A196" s="244" t="str">
        <f t="shared" si="4"/>
        <v>否</v>
      </c>
      <c r="B196" s="239">
        <v>2012550</v>
      </c>
      <c r="C196" s="240"/>
      <c r="D196" s="240"/>
      <c r="E196" s="240" t="s">
        <v>164</v>
      </c>
      <c r="F196" s="242" t="s">
        <v>165</v>
      </c>
      <c r="G196" s="238">
        <v>3</v>
      </c>
      <c r="H196" s="243" t="s">
        <v>166</v>
      </c>
      <c r="I196" s="205">
        <v>0</v>
      </c>
      <c r="J196" s="205">
        <v>0</v>
      </c>
      <c r="K196" s="63" t="str">
        <f t="shared" si="5"/>
        <v/>
      </c>
    </row>
    <row r="197" ht="18.95" hidden="1" customHeight="1" spans="1:11">
      <c r="A197" s="244" t="str">
        <f t="shared" si="4"/>
        <v>否</v>
      </c>
      <c r="B197" s="239">
        <v>2012599</v>
      </c>
      <c r="C197" s="240"/>
      <c r="D197" s="240"/>
      <c r="E197" s="240" t="s">
        <v>167</v>
      </c>
      <c r="F197" s="242" t="s">
        <v>390</v>
      </c>
      <c r="G197" s="238">
        <v>3</v>
      </c>
      <c r="H197" s="243" t="s">
        <v>391</v>
      </c>
      <c r="I197" s="205">
        <v>0</v>
      </c>
      <c r="J197" s="205">
        <v>0</v>
      </c>
      <c r="K197" s="63" t="str">
        <f t="shared" si="5"/>
        <v/>
      </c>
    </row>
    <row r="198" ht="18.95" customHeight="1" spans="1:11">
      <c r="A198" s="244" t="str">
        <f t="shared" si="4"/>
        <v>是</v>
      </c>
      <c r="B198" s="239">
        <v>20126</v>
      </c>
      <c r="C198" s="240"/>
      <c r="D198" s="240" t="s">
        <v>392</v>
      </c>
      <c r="E198" s="240"/>
      <c r="F198" s="241" t="s">
        <v>393</v>
      </c>
      <c r="G198" s="238"/>
      <c r="H198" s="204" t="s">
        <v>394</v>
      </c>
      <c r="I198" s="205">
        <f>SUM(I199:I203)</f>
        <v>1713</v>
      </c>
      <c r="J198" s="205">
        <f>SUM(J199:J203)</f>
        <v>1886</v>
      </c>
      <c r="K198" s="105">
        <f t="shared" si="5"/>
        <v>0.101</v>
      </c>
    </row>
    <row r="199" ht="18.95" customHeight="1" spans="1:11">
      <c r="A199" s="244" t="str">
        <f t="shared" ref="A199:A262" si="6">IF(AND(I199=0,J199=0),"否","是")</f>
        <v>是</v>
      </c>
      <c r="B199" s="239">
        <v>2012601</v>
      </c>
      <c r="C199" s="240"/>
      <c r="D199" s="240"/>
      <c r="E199" s="240" t="s">
        <v>135</v>
      </c>
      <c r="F199" s="242" t="s">
        <v>138</v>
      </c>
      <c r="G199" s="238">
        <v>3</v>
      </c>
      <c r="H199" s="204" t="s">
        <v>139</v>
      </c>
      <c r="I199" s="205">
        <v>1266</v>
      </c>
      <c r="J199" s="205">
        <v>1539</v>
      </c>
      <c r="K199" s="105">
        <f t="shared" ref="K199:K262" si="7">IF(OR(VALUE(J199)=0,ISERROR(J199/I199-1)),"",ROUND(J199/I199-1,3))</f>
        <v>0.216</v>
      </c>
    </row>
    <row r="200" ht="18.95" customHeight="1" spans="1:11">
      <c r="A200" s="244" t="str">
        <f t="shared" si="6"/>
        <v>是</v>
      </c>
      <c r="B200" s="239">
        <v>2012602</v>
      </c>
      <c r="C200" s="240"/>
      <c r="D200" s="240"/>
      <c r="E200" s="240" t="s">
        <v>140</v>
      </c>
      <c r="F200" s="242" t="s">
        <v>141</v>
      </c>
      <c r="G200" s="238">
        <v>3</v>
      </c>
      <c r="H200" s="204" t="s">
        <v>142</v>
      </c>
      <c r="I200" s="205">
        <v>92</v>
      </c>
      <c r="J200" s="205">
        <v>69</v>
      </c>
      <c r="K200" s="105">
        <f t="shared" si="7"/>
        <v>-0.25</v>
      </c>
    </row>
    <row r="201" ht="18.95" hidden="1" customHeight="1" spans="1:11">
      <c r="A201" s="244" t="str">
        <f t="shared" si="6"/>
        <v>否</v>
      </c>
      <c r="B201" s="239">
        <v>2012603</v>
      </c>
      <c r="C201" s="240"/>
      <c r="D201" s="240"/>
      <c r="E201" s="240" t="s">
        <v>143</v>
      </c>
      <c r="F201" s="242" t="s">
        <v>144</v>
      </c>
      <c r="G201" s="238">
        <v>3</v>
      </c>
      <c r="H201" s="243" t="s">
        <v>145</v>
      </c>
      <c r="I201" s="205">
        <v>0</v>
      </c>
      <c r="J201" s="205">
        <v>0</v>
      </c>
      <c r="K201" s="63" t="str">
        <f t="shared" si="7"/>
        <v/>
      </c>
    </row>
    <row r="202" ht="18.95" customHeight="1" spans="1:11">
      <c r="A202" s="244" t="str">
        <f t="shared" si="6"/>
        <v>是</v>
      </c>
      <c r="B202" s="239">
        <v>2012604</v>
      </c>
      <c r="C202" s="240"/>
      <c r="D202" s="240"/>
      <c r="E202" s="240" t="s">
        <v>146</v>
      </c>
      <c r="F202" s="242" t="s">
        <v>395</v>
      </c>
      <c r="G202" s="238">
        <v>3</v>
      </c>
      <c r="H202" s="204" t="s">
        <v>396</v>
      </c>
      <c r="I202" s="205">
        <v>355</v>
      </c>
      <c r="J202" s="205">
        <v>278</v>
      </c>
      <c r="K202" s="105">
        <f t="shared" si="7"/>
        <v>-0.217</v>
      </c>
    </row>
    <row r="203" ht="18.95" hidden="1" customHeight="1" spans="1:11">
      <c r="A203" s="244" t="str">
        <f t="shared" si="6"/>
        <v>否</v>
      </c>
      <c r="B203" s="239">
        <v>2012699</v>
      </c>
      <c r="C203" s="240"/>
      <c r="D203" s="240"/>
      <c r="E203" s="240" t="s">
        <v>167</v>
      </c>
      <c r="F203" s="242" t="s">
        <v>397</v>
      </c>
      <c r="G203" s="238">
        <v>3</v>
      </c>
      <c r="H203" s="243" t="s">
        <v>398</v>
      </c>
      <c r="I203" s="205">
        <v>0</v>
      </c>
      <c r="J203" s="205">
        <v>0</v>
      </c>
      <c r="K203" s="63" t="str">
        <f t="shared" si="7"/>
        <v/>
      </c>
    </row>
    <row r="204" ht="18.95" customHeight="1" spans="1:11">
      <c r="A204" s="244" t="str">
        <f t="shared" si="6"/>
        <v>是</v>
      </c>
      <c r="B204" s="239">
        <v>20128</v>
      </c>
      <c r="C204" s="240"/>
      <c r="D204" s="240" t="s">
        <v>399</v>
      </c>
      <c r="E204" s="240"/>
      <c r="F204" s="241" t="s">
        <v>400</v>
      </c>
      <c r="G204" s="238"/>
      <c r="H204" s="204" t="s">
        <v>401</v>
      </c>
      <c r="I204" s="205">
        <f>SUM(I205:I210)</f>
        <v>1610</v>
      </c>
      <c r="J204" s="205">
        <f>SUM(J205:J210)</f>
        <v>1795</v>
      </c>
      <c r="K204" s="105">
        <f t="shared" si="7"/>
        <v>0.115</v>
      </c>
    </row>
    <row r="205" ht="18.95" customHeight="1" spans="1:11">
      <c r="A205" s="244" t="str">
        <f t="shared" si="6"/>
        <v>是</v>
      </c>
      <c r="B205" s="239">
        <v>2012801</v>
      </c>
      <c r="C205" s="240"/>
      <c r="D205" s="240"/>
      <c r="E205" s="240" t="s">
        <v>135</v>
      </c>
      <c r="F205" s="242" t="s">
        <v>138</v>
      </c>
      <c r="G205" s="238">
        <v>3</v>
      </c>
      <c r="H205" s="204" t="s">
        <v>139</v>
      </c>
      <c r="I205" s="205">
        <v>1251</v>
      </c>
      <c r="J205" s="205">
        <v>1563</v>
      </c>
      <c r="K205" s="105">
        <f t="shared" si="7"/>
        <v>0.249</v>
      </c>
    </row>
    <row r="206" ht="18.95" customHeight="1" spans="1:11">
      <c r="A206" s="244" t="str">
        <f t="shared" si="6"/>
        <v>是</v>
      </c>
      <c r="B206" s="239">
        <v>2012802</v>
      </c>
      <c r="C206" s="240"/>
      <c r="D206" s="240"/>
      <c r="E206" s="240" t="s">
        <v>140</v>
      </c>
      <c r="F206" s="242" t="s">
        <v>141</v>
      </c>
      <c r="G206" s="238">
        <v>3</v>
      </c>
      <c r="H206" s="204" t="s">
        <v>142</v>
      </c>
      <c r="I206" s="205">
        <v>311</v>
      </c>
      <c r="J206" s="205">
        <v>198</v>
      </c>
      <c r="K206" s="105">
        <f t="shared" si="7"/>
        <v>-0.363</v>
      </c>
    </row>
    <row r="207" ht="18.95" hidden="1" customHeight="1" spans="1:11">
      <c r="A207" s="244" t="str">
        <f t="shared" si="6"/>
        <v>否</v>
      </c>
      <c r="B207" s="239">
        <v>2012803</v>
      </c>
      <c r="C207" s="240"/>
      <c r="D207" s="240"/>
      <c r="E207" s="240" t="s">
        <v>143</v>
      </c>
      <c r="F207" s="242" t="s">
        <v>144</v>
      </c>
      <c r="G207" s="238">
        <v>3</v>
      </c>
      <c r="H207" s="243" t="s">
        <v>145</v>
      </c>
      <c r="I207" s="205">
        <v>0</v>
      </c>
      <c r="J207" s="205">
        <v>0</v>
      </c>
      <c r="K207" s="63" t="str">
        <f t="shared" si="7"/>
        <v/>
      </c>
    </row>
    <row r="208" ht="18.95" customHeight="1" spans="1:11">
      <c r="A208" s="244" t="str">
        <f t="shared" si="6"/>
        <v>是</v>
      </c>
      <c r="B208" s="239">
        <v>2012804</v>
      </c>
      <c r="C208" s="240"/>
      <c r="D208" s="240"/>
      <c r="E208" s="240" t="s">
        <v>146</v>
      </c>
      <c r="F208" s="242" t="s">
        <v>176</v>
      </c>
      <c r="G208" s="238">
        <v>3</v>
      </c>
      <c r="H208" s="204" t="s">
        <v>177</v>
      </c>
      <c r="I208" s="205">
        <v>38</v>
      </c>
      <c r="J208" s="205">
        <v>24</v>
      </c>
      <c r="K208" s="105">
        <f t="shared" si="7"/>
        <v>-0.368</v>
      </c>
    </row>
    <row r="209" ht="18.95" hidden="1" customHeight="1" spans="1:11">
      <c r="A209" s="244" t="str">
        <f t="shared" si="6"/>
        <v>否</v>
      </c>
      <c r="B209" s="239">
        <v>2012850</v>
      </c>
      <c r="C209" s="240"/>
      <c r="D209" s="240"/>
      <c r="E209" s="240" t="s">
        <v>164</v>
      </c>
      <c r="F209" s="242" t="s">
        <v>165</v>
      </c>
      <c r="G209" s="238">
        <v>3</v>
      </c>
      <c r="H209" s="243" t="s">
        <v>166</v>
      </c>
      <c r="I209" s="205">
        <v>0</v>
      </c>
      <c r="J209" s="205">
        <v>0</v>
      </c>
      <c r="K209" s="63" t="str">
        <f t="shared" si="7"/>
        <v/>
      </c>
    </row>
    <row r="210" ht="18.95" customHeight="1" spans="1:11">
      <c r="A210" s="244" t="str">
        <f t="shared" si="6"/>
        <v>是</v>
      </c>
      <c r="B210" s="239">
        <v>2012899</v>
      </c>
      <c r="C210" s="240"/>
      <c r="D210" s="240"/>
      <c r="E210" s="240" t="s">
        <v>167</v>
      </c>
      <c r="F210" s="242" t="s">
        <v>402</v>
      </c>
      <c r="G210" s="238">
        <v>3</v>
      </c>
      <c r="H210" s="204" t="s">
        <v>403</v>
      </c>
      <c r="I210" s="205">
        <v>10</v>
      </c>
      <c r="J210" s="205">
        <v>10</v>
      </c>
      <c r="K210" s="105">
        <f t="shared" si="7"/>
        <v>0</v>
      </c>
    </row>
    <row r="211" ht="18.95" customHeight="1" spans="1:11">
      <c r="A211" s="244" t="str">
        <f t="shared" si="6"/>
        <v>是</v>
      </c>
      <c r="B211" s="239">
        <v>20129</v>
      </c>
      <c r="C211" s="240"/>
      <c r="D211" s="240" t="s">
        <v>404</v>
      </c>
      <c r="E211" s="240"/>
      <c r="F211" s="241" t="s">
        <v>405</v>
      </c>
      <c r="G211" s="238"/>
      <c r="H211" s="204" t="s">
        <v>406</v>
      </c>
      <c r="I211" s="205">
        <f>SUM(I212:I218)</f>
        <v>7509</v>
      </c>
      <c r="J211" s="205">
        <f>SUM(J212:J218)</f>
        <v>7861</v>
      </c>
      <c r="K211" s="105">
        <f t="shared" si="7"/>
        <v>0.047</v>
      </c>
    </row>
    <row r="212" ht="18.95" customHeight="1" spans="1:11">
      <c r="A212" s="244" t="str">
        <f t="shared" si="6"/>
        <v>是</v>
      </c>
      <c r="B212" s="239">
        <v>2012901</v>
      </c>
      <c r="C212" s="240"/>
      <c r="D212" s="240"/>
      <c r="E212" s="240" t="s">
        <v>135</v>
      </c>
      <c r="F212" s="242" t="s">
        <v>138</v>
      </c>
      <c r="G212" s="238">
        <v>3</v>
      </c>
      <c r="H212" s="204" t="s">
        <v>139</v>
      </c>
      <c r="I212" s="205">
        <v>4632</v>
      </c>
      <c r="J212" s="205">
        <v>5723</v>
      </c>
      <c r="K212" s="105">
        <f t="shared" si="7"/>
        <v>0.236</v>
      </c>
    </row>
    <row r="213" ht="18.95" customHeight="1" spans="1:11">
      <c r="A213" s="244" t="str">
        <f t="shared" si="6"/>
        <v>是</v>
      </c>
      <c r="B213" s="239">
        <v>2012902</v>
      </c>
      <c r="C213" s="240"/>
      <c r="D213" s="240"/>
      <c r="E213" s="240" t="s">
        <v>140</v>
      </c>
      <c r="F213" s="242" t="s">
        <v>141</v>
      </c>
      <c r="G213" s="238">
        <v>3</v>
      </c>
      <c r="H213" s="204" t="s">
        <v>142</v>
      </c>
      <c r="I213" s="205">
        <v>1638</v>
      </c>
      <c r="J213" s="205">
        <v>1203</v>
      </c>
      <c r="K213" s="105">
        <f t="shared" si="7"/>
        <v>-0.266</v>
      </c>
    </row>
    <row r="214" ht="18.95" hidden="1" customHeight="1" spans="1:11">
      <c r="A214" s="244" t="str">
        <f t="shared" si="6"/>
        <v>否</v>
      </c>
      <c r="B214" s="239">
        <v>2012903</v>
      </c>
      <c r="C214" s="240"/>
      <c r="D214" s="240"/>
      <c r="E214" s="240" t="s">
        <v>143</v>
      </c>
      <c r="F214" s="242" t="s">
        <v>144</v>
      </c>
      <c r="G214" s="238">
        <v>3</v>
      </c>
      <c r="H214" s="243" t="s">
        <v>145</v>
      </c>
      <c r="I214" s="205">
        <v>0</v>
      </c>
      <c r="J214" s="205">
        <v>0</v>
      </c>
      <c r="K214" s="63" t="str">
        <f t="shared" si="7"/>
        <v/>
      </c>
    </row>
    <row r="215" ht="18.95" hidden="1" customHeight="1" spans="1:11">
      <c r="A215" s="244" t="str">
        <f t="shared" si="6"/>
        <v>否</v>
      </c>
      <c r="B215" s="239">
        <v>2012904</v>
      </c>
      <c r="C215" s="240"/>
      <c r="D215" s="240"/>
      <c r="E215" s="240" t="s">
        <v>146</v>
      </c>
      <c r="F215" s="242" t="s">
        <v>407</v>
      </c>
      <c r="G215" s="238">
        <v>3</v>
      </c>
      <c r="H215" s="243" t="s">
        <v>408</v>
      </c>
      <c r="I215" s="205">
        <v>0</v>
      </c>
      <c r="J215" s="205">
        <v>0</v>
      </c>
      <c r="K215" s="63" t="str">
        <f t="shared" si="7"/>
        <v/>
      </c>
    </row>
    <row r="216" ht="18.95" hidden="1" customHeight="1" spans="1:11">
      <c r="A216" s="244" t="str">
        <f t="shared" si="6"/>
        <v>否</v>
      </c>
      <c r="B216" s="239">
        <v>2012905</v>
      </c>
      <c r="C216" s="240"/>
      <c r="D216" s="240"/>
      <c r="E216" s="240" t="s">
        <v>149</v>
      </c>
      <c r="F216" s="242" t="s">
        <v>409</v>
      </c>
      <c r="G216" s="238">
        <v>3</v>
      </c>
      <c r="H216" s="243" t="s">
        <v>410</v>
      </c>
      <c r="I216" s="205">
        <v>0</v>
      </c>
      <c r="J216" s="205">
        <v>0</v>
      </c>
      <c r="K216" s="63" t="str">
        <f t="shared" si="7"/>
        <v/>
      </c>
    </row>
    <row r="217" ht="18.95" customHeight="1" spans="1:11">
      <c r="A217" s="244" t="str">
        <f t="shared" si="6"/>
        <v>是</v>
      </c>
      <c r="B217" s="239">
        <v>2012950</v>
      </c>
      <c r="C217" s="240"/>
      <c r="D217" s="240"/>
      <c r="E217" s="240" t="s">
        <v>164</v>
      </c>
      <c r="F217" s="242" t="s">
        <v>165</v>
      </c>
      <c r="G217" s="238">
        <v>3</v>
      </c>
      <c r="H217" s="204" t="s">
        <v>166</v>
      </c>
      <c r="I217" s="205">
        <v>0</v>
      </c>
      <c r="J217" s="205">
        <v>28</v>
      </c>
      <c r="K217" s="105" t="str">
        <f t="shared" si="7"/>
        <v/>
      </c>
    </row>
    <row r="218" ht="18.95" customHeight="1" spans="1:11">
      <c r="A218" s="244" t="str">
        <f t="shared" si="6"/>
        <v>是</v>
      </c>
      <c r="B218" s="239">
        <v>2012999</v>
      </c>
      <c r="C218" s="240"/>
      <c r="D218" s="240"/>
      <c r="E218" s="240" t="s">
        <v>167</v>
      </c>
      <c r="F218" s="242" t="s">
        <v>411</v>
      </c>
      <c r="G218" s="238">
        <v>3</v>
      </c>
      <c r="H218" s="204" t="s">
        <v>412</v>
      </c>
      <c r="I218" s="205">
        <v>1239</v>
      </c>
      <c r="J218" s="205">
        <v>907</v>
      </c>
      <c r="K218" s="105">
        <f t="shared" si="7"/>
        <v>-0.268</v>
      </c>
    </row>
    <row r="219" ht="18.95" customHeight="1" spans="1:11">
      <c r="A219" s="244" t="str">
        <f t="shared" si="6"/>
        <v>是</v>
      </c>
      <c r="B219" s="239">
        <v>20131</v>
      </c>
      <c r="C219" s="240"/>
      <c r="D219" s="240" t="s">
        <v>413</v>
      </c>
      <c r="E219" s="240"/>
      <c r="F219" s="241" t="s">
        <v>414</v>
      </c>
      <c r="G219" s="238"/>
      <c r="H219" s="204" t="s">
        <v>415</v>
      </c>
      <c r="I219" s="205">
        <f>SUM(I220:I225)</f>
        <v>27029</v>
      </c>
      <c r="J219" s="205">
        <f>SUM(J220:J225)</f>
        <v>28282</v>
      </c>
      <c r="K219" s="105">
        <f t="shared" si="7"/>
        <v>0.046</v>
      </c>
    </row>
    <row r="220" ht="18.95" customHeight="1" spans="1:11">
      <c r="A220" s="244" t="str">
        <f t="shared" si="6"/>
        <v>是</v>
      </c>
      <c r="B220" s="239">
        <v>2013101</v>
      </c>
      <c r="C220" s="240"/>
      <c r="D220" s="240"/>
      <c r="E220" s="240" t="s">
        <v>135</v>
      </c>
      <c r="F220" s="242" t="s">
        <v>138</v>
      </c>
      <c r="G220" s="238">
        <v>3</v>
      </c>
      <c r="H220" s="204" t="s">
        <v>139</v>
      </c>
      <c r="I220" s="205">
        <v>18331</v>
      </c>
      <c r="J220" s="205">
        <v>23192</v>
      </c>
      <c r="K220" s="105">
        <f t="shared" si="7"/>
        <v>0.265</v>
      </c>
    </row>
    <row r="221" ht="18.95" customHeight="1" spans="1:11">
      <c r="A221" s="244" t="str">
        <f t="shared" si="6"/>
        <v>是</v>
      </c>
      <c r="B221" s="239">
        <v>2013102</v>
      </c>
      <c r="C221" s="240"/>
      <c r="D221" s="240"/>
      <c r="E221" s="240" t="s">
        <v>140</v>
      </c>
      <c r="F221" s="242" t="s">
        <v>141</v>
      </c>
      <c r="G221" s="238">
        <v>3</v>
      </c>
      <c r="H221" s="204" t="s">
        <v>142</v>
      </c>
      <c r="I221" s="205">
        <v>8379</v>
      </c>
      <c r="J221" s="205">
        <v>4544</v>
      </c>
      <c r="K221" s="105">
        <f t="shared" si="7"/>
        <v>-0.458</v>
      </c>
    </row>
    <row r="222" ht="18.95" hidden="1" customHeight="1" spans="1:11">
      <c r="A222" s="244" t="str">
        <f t="shared" si="6"/>
        <v>否</v>
      </c>
      <c r="B222" s="239">
        <v>2013103</v>
      </c>
      <c r="C222" s="240"/>
      <c r="D222" s="240"/>
      <c r="E222" s="240" t="s">
        <v>143</v>
      </c>
      <c r="F222" s="242" t="s">
        <v>144</v>
      </c>
      <c r="G222" s="238">
        <v>3</v>
      </c>
      <c r="H222" s="243" t="s">
        <v>145</v>
      </c>
      <c r="I222" s="205">
        <v>0</v>
      </c>
      <c r="J222" s="205">
        <v>0</v>
      </c>
      <c r="K222" s="63" t="str">
        <f t="shared" si="7"/>
        <v/>
      </c>
    </row>
    <row r="223" ht="18.95" customHeight="1" spans="1:11">
      <c r="A223" s="244" t="str">
        <f t="shared" si="6"/>
        <v>是</v>
      </c>
      <c r="B223" s="239">
        <v>2013105</v>
      </c>
      <c r="C223" s="240"/>
      <c r="D223" s="240"/>
      <c r="E223" s="240" t="s">
        <v>149</v>
      </c>
      <c r="F223" s="242" t="s">
        <v>416</v>
      </c>
      <c r="G223" s="238">
        <v>3</v>
      </c>
      <c r="H223" s="204" t="s">
        <v>417</v>
      </c>
      <c r="I223" s="205">
        <v>309</v>
      </c>
      <c r="J223" s="205">
        <v>123</v>
      </c>
      <c r="K223" s="105">
        <f t="shared" si="7"/>
        <v>-0.602</v>
      </c>
    </row>
    <row r="224" ht="18.95" hidden="1" customHeight="1" spans="1:11">
      <c r="A224" s="244" t="str">
        <f t="shared" si="6"/>
        <v>否</v>
      </c>
      <c r="B224" s="239">
        <v>2013150</v>
      </c>
      <c r="C224" s="240"/>
      <c r="D224" s="240"/>
      <c r="E224" s="240" t="s">
        <v>164</v>
      </c>
      <c r="F224" s="242" t="s">
        <v>165</v>
      </c>
      <c r="G224" s="238">
        <v>3</v>
      </c>
      <c r="H224" s="243" t="s">
        <v>166</v>
      </c>
      <c r="I224" s="205">
        <v>0</v>
      </c>
      <c r="J224" s="205">
        <v>0</v>
      </c>
      <c r="K224" s="63" t="str">
        <f t="shared" si="7"/>
        <v/>
      </c>
    </row>
    <row r="225" ht="18.95" customHeight="1" spans="1:11">
      <c r="A225" s="244" t="str">
        <f t="shared" si="6"/>
        <v>是</v>
      </c>
      <c r="B225" s="239">
        <v>2013199</v>
      </c>
      <c r="C225" s="240"/>
      <c r="D225" s="240"/>
      <c r="E225" s="240" t="s">
        <v>167</v>
      </c>
      <c r="F225" s="242" t="s">
        <v>418</v>
      </c>
      <c r="G225" s="238">
        <v>3</v>
      </c>
      <c r="H225" s="204" t="s">
        <v>419</v>
      </c>
      <c r="I225" s="205">
        <v>10</v>
      </c>
      <c r="J225" s="205">
        <v>423</v>
      </c>
      <c r="K225" s="105">
        <f t="shared" si="7"/>
        <v>41.3</v>
      </c>
    </row>
    <row r="226" ht="18.95" customHeight="1" spans="1:11">
      <c r="A226" s="244" t="str">
        <f t="shared" si="6"/>
        <v>是</v>
      </c>
      <c r="B226" s="239">
        <v>20132</v>
      </c>
      <c r="C226" s="240"/>
      <c r="D226" s="240" t="s">
        <v>420</v>
      </c>
      <c r="E226" s="240"/>
      <c r="F226" s="241" t="s">
        <v>421</v>
      </c>
      <c r="G226" s="238"/>
      <c r="H226" s="204" t="s">
        <v>422</v>
      </c>
      <c r="I226" s="205">
        <f>SUM(I227:I231)</f>
        <v>7612</v>
      </c>
      <c r="J226" s="205">
        <f>SUM(J227:J231)</f>
        <v>6212</v>
      </c>
      <c r="K226" s="105">
        <f t="shared" si="7"/>
        <v>-0.184</v>
      </c>
    </row>
    <row r="227" ht="18.95" customHeight="1" spans="1:11">
      <c r="A227" s="244" t="str">
        <f t="shared" si="6"/>
        <v>是</v>
      </c>
      <c r="B227" s="239">
        <v>2013201</v>
      </c>
      <c r="C227" s="240"/>
      <c r="D227" s="240"/>
      <c r="E227" s="240" t="s">
        <v>135</v>
      </c>
      <c r="F227" s="242" t="s">
        <v>138</v>
      </c>
      <c r="G227" s="238">
        <v>3</v>
      </c>
      <c r="H227" s="204" t="s">
        <v>139</v>
      </c>
      <c r="I227" s="205">
        <v>2781</v>
      </c>
      <c r="J227" s="205">
        <v>3417</v>
      </c>
      <c r="K227" s="105">
        <f t="shared" si="7"/>
        <v>0.229</v>
      </c>
    </row>
    <row r="228" ht="18.95" customHeight="1" spans="1:11">
      <c r="A228" s="244" t="str">
        <f t="shared" si="6"/>
        <v>是</v>
      </c>
      <c r="B228" s="239">
        <v>2013202</v>
      </c>
      <c r="C228" s="240"/>
      <c r="D228" s="240"/>
      <c r="E228" s="240" t="s">
        <v>140</v>
      </c>
      <c r="F228" s="242" t="s">
        <v>141</v>
      </c>
      <c r="G228" s="238">
        <v>3</v>
      </c>
      <c r="H228" s="204" t="s">
        <v>142</v>
      </c>
      <c r="I228" s="205">
        <v>3437</v>
      </c>
      <c r="J228" s="205">
        <v>2351</v>
      </c>
      <c r="K228" s="105">
        <f t="shared" si="7"/>
        <v>-0.316</v>
      </c>
    </row>
    <row r="229" ht="18.95" hidden="1" customHeight="1" spans="1:11">
      <c r="A229" s="244" t="str">
        <f t="shared" si="6"/>
        <v>否</v>
      </c>
      <c r="B229" s="239">
        <v>2013203</v>
      </c>
      <c r="C229" s="240"/>
      <c r="D229" s="240"/>
      <c r="E229" s="240" t="s">
        <v>143</v>
      </c>
      <c r="F229" s="242" t="s">
        <v>144</v>
      </c>
      <c r="G229" s="238">
        <v>3</v>
      </c>
      <c r="H229" s="243" t="s">
        <v>145</v>
      </c>
      <c r="I229" s="205">
        <v>0</v>
      </c>
      <c r="J229" s="205">
        <v>0</v>
      </c>
      <c r="K229" s="63" t="str">
        <f t="shared" si="7"/>
        <v/>
      </c>
    </row>
    <row r="230" ht="18.95" customHeight="1" spans="1:11">
      <c r="A230" s="244" t="str">
        <f t="shared" si="6"/>
        <v>是</v>
      </c>
      <c r="B230" s="239">
        <v>2013250</v>
      </c>
      <c r="C230" s="240"/>
      <c r="D230" s="240"/>
      <c r="E230" s="240" t="s">
        <v>164</v>
      </c>
      <c r="F230" s="242" t="s">
        <v>165</v>
      </c>
      <c r="G230" s="238">
        <v>3</v>
      </c>
      <c r="H230" s="204" t="s">
        <v>166</v>
      </c>
      <c r="I230" s="205">
        <v>0</v>
      </c>
      <c r="J230" s="205">
        <v>2</v>
      </c>
      <c r="K230" s="105" t="str">
        <f t="shared" si="7"/>
        <v/>
      </c>
    </row>
    <row r="231" ht="18.95" customHeight="1" spans="1:11">
      <c r="A231" s="244" t="str">
        <f t="shared" si="6"/>
        <v>是</v>
      </c>
      <c r="B231" s="239">
        <v>2013299</v>
      </c>
      <c r="C231" s="240"/>
      <c r="D231" s="240"/>
      <c r="E231" s="240" t="s">
        <v>167</v>
      </c>
      <c r="F231" s="242" t="s">
        <v>423</v>
      </c>
      <c r="G231" s="238">
        <v>3</v>
      </c>
      <c r="H231" s="204" t="s">
        <v>424</v>
      </c>
      <c r="I231" s="205">
        <v>1394</v>
      </c>
      <c r="J231" s="205">
        <v>442</v>
      </c>
      <c r="K231" s="105">
        <f t="shared" si="7"/>
        <v>-0.683</v>
      </c>
    </row>
    <row r="232" ht="18.95" customHeight="1" spans="1:11">
      <c r="A232" s="244" t="str">
        <f t="shared" si="6"/>
        <v>是</v>
      </c>
      <c r="B232" s="239">
        <v>20133</v>
      </c>
      <c r="C232" s="240"/>
      <c r="D232" s="240" t="s">
        <v>425</v>
      </c>
      <c r="E232" s="240"/>
      <c r="F232" s="241" t="s">
        <v>426</v>
      </c>
      <c r="G232" s="238"/>
      <c r="H232" s="204" t="s">
        <v>427</v>
      </c>
      <c r="I232" s="205">
        <f>SUM(I233:I237)</f>
        <v>4196</v>
      </c>
      <c r="J232" s="205">
        <f>SUM(J233:J237)</f>
        <v>3826</v>
      </c>
      <c r="K232" s="105">
        <f t="shared" si="7"/>
        <v>-0.088</v>
      </c>
    </row>
    <row r="233" ht="18.95" customHeight="1" spans="1:11">
      <c r="A233" s="244" t="str">
        <f t="shared" si="6"/>
        <v>是</v>
      </c>
      <c r="B233" s="239">
        <v>2013301</v>
      </c>
      <c r="C233" s="240"/>
      <c r="D233" s="240"/>
      <c r="E233" s="240" t="s">
        <v>135</v>
      </c>
      <c r="F233" s="242" t="s">
        <v>138</v>
      </c>
      <c r="G233" s="238">
        <v>3</v>
      </c>
      <c r="H233" s="204" t="s">
        <v>139</v>
      </c>
      <c r="I233" s="205">
        <v>2029</v>
      </c>
      <c r="J233" s="205">
        <v>2417</v>
      </c>
      <c r="K233" s="105">
        <f t="shared" si="7"/>
        <v>0.191</v>
      </c>
    </row>
    <row r="234" ht="18.95" customHeight="1" spans="1:11">
      <c r="A234" s="244" t="str">
        <f t="shared" si="6"/>
        <v>是</v>
      </c>
      <c r="B234" s="239">
        <v>2013302</v>
      </c>
      <c r="C234" s="240"/>
      <c r="D234" s="240"/>
      <c r="E234" s="240" t="s">
        <v>140</v>
      </c>
      <c r="F234" s="242" t="s">
        <v>141</v>
      </c>
      <c r="G234" s="238">
        <v>3</v>
      </c>
      <c r="H234" s="204" t="s">
        <v>142</v>
      </c>
      <c r="I234" s="205">
        <v>2057</v>
      </c>
      <c r="J234" s="205">
        <v>1344</v>
      </c>
      <c r="K234" s="105">
        <f t="shared" si="7"/>
        <v>-0.347</v>
      </c>
    </row>
    <row r="235" ht="18.95" hidden="1" customHeight="1" spans="1:11">
      <c r="A235" s="244" t="str">
        <f t="shared" si="6"/>
        <v>否</v>
      </c>
      <c r="B235" s="239">
        <v>2013303</v>
      </c>
      <c r="C235" s="240"/>
      <c r="D235" s="240"/>
      <c r="E235" s="240" t="s">
        <v>143</v>
      </c>
      <c r="F235" s="242" t="s">
        <v>144</v>
      </c>
      <c r="G235" s="238">
        <v>3</v>
      </c>
      <c r="H235" s="243" t="s">
        <v>145</v>
      </c>
      <c r="I235" s="205">
        <v>0</v>
      </c>
      <c r="J235" s="205">
        <v>0</v>
      </c>
      <c r="K235" s="63" t="str">
        <f t="shared" si="7"/>
        <v/>
      </c>
    </row>
    <row r="236" ht="18.95" hidden="1" customHeight="1" spans="1:11">
      <c r="A236" s="244" t="str">
        <f t="shared" si="6"/>
        <v>否</v>
      </c>
      <c r="B236" s="239">
        <v>2013350</v>
      </c>
      <c r="C236" s="240"/>
      <c r="D236" s="240"/>
      <c r="E236" s="240" t="s">
        <v>164</v>
      </c>
      <c r="F236" s="242" t="s">
        <v>165</v>
      </c>
      <c r="G236" s="238">
        <v>3</v>
      </c>
      <c r="H236" s="243" t="s">
        <v>166</v>
      </c>
      <c r="I236" s="205">
        <v>0</v>
      </c>
      <c r="J236" s="205">
        <v>0</v>
      </c>
      <c r="K236" s="63" t="str">
        <f t="shared" si="7"/>
        <v/>
      </c>
    </row>
    <row r="237" ht="18.95" customHeight="1" spans="1:11">
      <c r="A237" s="244" t="str">
        <f t="shared" si="6"/>
        <v>是</v>
      </c>
      <c r="B237" s="239">
        <v>2013399</v>
      </c>
      <c r="C237" s="240"/>
      <c r="D237" s="240"/>
      <c r="E237" s="240" t="s">
        <v>167</v>
      </c>
      <c r="F237" s="242" t="s">
        <v>428</v>
      </c>
      <c r="G237" s="238">
        <v>3</v>
      </c>
      <c r="H237" s="204" t="s">
        <v>429</v>
      </c>
      <c r="I237" s="205">
        <v>110</v>
      </c>
      <c r="J237" s="205">
        <v>65</v>
      </c>
      <c r="K237" s="105">
        <f t="shared" si="7"/>
        <v>-0.409</v>
      </c>
    </row>
    <row r="238" ht="18.95" customHeight="1" spans="1:11">
      <c r="A238" s="244" t="str">
        <f t="shared" si="6"/>
        <v>是</v>
      </c>
      <c r="B238" s="239">
        <v>20134</v>
      </c>
      <c r="C238" s="240"/>
      <c r="D238" s="240" t="s">
        <v>430</v>
      </c>
      <c r="E238" s="240"/>
      <c r="F238" s="241" t="s">
        <v>431</v>
      </c>
      <c r="G238" s="238"/>
      <c r="H238" s="204" t="s">
        <v>432</v>
      </c>
      <c r="I238" s="205">
        <f>SUM(I239:I243)</f>
        <v>1755</v>
      </c>
      <c r="J238" s="205">
        <f>SUM(J239:J243)</f>
        <v>2228</v>
      </c>
      <c r="K238" s="105">
        <f t="shared" si="7"/>
        <v>0.27</v>
      </c>
    </row>
    <row r="239" ht="18.95" customHeight="1" spans="1:11">
      <c r="A239" s="244" t="str">
        <f t="shared" si="6"/>
        <v>是</v>
      </c>
      <c r="B239" s="239">
        <v>2013401</v>
      </c>
      <c r="C239" s="240"/>
      <c r="D239" s="240"/>
      <c r="E239" s="240" t="s">
        <v>135</v>
      </c>
      <c r="F239" s="242" t="s">
        <v>138</v>
      </c>
      <c r="G239" s="238">
        <v>3</v>
      </c>
      <c r="H239" s="204" t="s">
        <v>139</v>
      </c>
      <c r="I239" s="205">
        <v>1239</v>
      </c>
      <c r="J239" s="205">
        <v>1542</v>
      </c>
      <c r="K239" s="105">
        <f t="shared" si="7"/>
        <v>0.245</v>
      </c>
    </row>
    <row r="240" ht="18.95" customHeight="1" spans="1:11">
      <c r="A240" s="244" t="str">
        <f t="shared" si="6"/>
        <v>是</v>
      </c>
      <c r="B240" s="239">
        <v>2013402</v>
      </c>
      <c r="C240" s="240"/>
      <c r="D240" s="240"/>
      <c r="E240" s="240" t="s">
        <v>140</v>
      </c>
      <c r="F240" s="242" t="s">
        <v>141</v>
      </c>
      <c r="G240" s="238">
        <v>3</v>
      </c>
      <c r="H240" s="204" t="s">
        <v>142</v>
      </c>
      <c r="I240" s="205">
        <v>452</v>
      </c>
      <c r="J240" s="205">
        <v>668</v>
      </c>
      <c r="K240" s="105">
        <f t="shared" si="7"/>
        <v>0.478</v>
      </c>
    </row>
    <row r="241" ht="18.95" hidden="1" customHeight="1" spans="1:11">
      <c r="A241" s="244" t="str">
        <f t="shared" si="6"/>
        <v>否</v>
      </c>
      <c r="B241" s="239">
        <v>2013403</v>
      </c>
      <c r="C241" s="240"/>
      <c r="D241" s="240"/>
      <c r="E241" s="240" t="s">
        <v>143</v>
      </c>
      <c r="F241" s="242" t="s">
        <v>144</v>
      </c>
      <c r="G241" s="238">
        <v>3</v>
      </c>
      <c r="H241" s="243" t="s">
        <v>145</v>
      </c>
      <c r="I241" s="205">
        <v>0</v>
      </c>
      <c r="J241" s="205">
        <v>0</v>
      </c>
      <c r="K241" s="63" t="str">
        <f t="shared" si="7"/>
        <v/>
      </c>
    </row>
    <row r="242" ht="18.95" hidden="1" customHeight="1" spans="1:11">
      <c r="A242" s="244" t="str">
        <f t="shared" si="6"/>
        <v>否</v>
      </c>
      <c r="B242" s="239">
        <v>2013450</v>
      </c>
      <c r="C242" s="240"/>
      <c r="D242" s="240"/>
      <c r="E242" s="240" t="s">
        <v>164</v>
      </c>
      <c r="F242" s="242" t="s">
        <v>165</v>
      </c>
      <c r="G242" s="238">
        <v>3</v>
      </c>
      <c r="H242" s="243" t="s">
        <v>166</v>
      </c>
      <c r="I242" s="205">
        <v>0</v>
      </c>
      <c r="J242" s="205">
        <v>0</v>
      </c>
      <c r="K242" s="63" t="str">
        <f t="shared" si="7"/>
        <v/>
      </c>
    </row>
    <row r="243" ht="18.95" customHeight="1" spans="1:11">
      <c r="A243" s="244" t="str">
        <f t="shared" si="6"/>
        <v>是</v>
      </c>
      <c r="B243" s="239">
        <v>2013499</v>
      </c>
      <c r="C243" s="240"/>
      <c r="D243" s="240"/>
      <c r="E243" s="240" t="s">
        <v>167</v>
      </c>
      <c r="F243" s="242" t="s">
        <v>433</v>
      </c>
      <c r="G243" s="238">
        <v>3</v>
      </c>
      <c r="H243" s="204" t="s">
        <v>434</v>
      </c>
      <c r="I243" s="205">
        <v>64</v>
      </c>
      <c r="J243" s="205">
        <v>18</v>
      </c>
      <c r="K243" s="105">
        <f t="shared" si="7"/>
        <v>-0.719</v>
      </c>
    </row>
    <row r="244" ht="18.95" customHeight="1" spans="1:11">
      <c r="A244" s="244" t="str">
        <f t="shared" si="6"/>
        <v>是</v>
      </c>
      <c r="B244" s="239">
        <v>20135</v>
      </c>
      <c r="C244" s="240"/>
      <c r="D244" s="240" t="s">
        <v>435</v>
      </c>
      <c r="E244" s="240"/>
      <c r="F244" s="241" t="s">
        <v>436</v>
      </c>
      <c r="G244" s="238"/>
      <c r="H244" s="204" t="s">
        <v>437</v>
      </c>
      <c r="I244" s="205">
        <f>SUM(I245:I249)</f>
        <v>261</v>
      </c>
      <c r="J244" s="205">
        <f>SUM(J245:J249)</f>
        <v>255</v>
      </c>
      <c r="K244" s="105">
        <f t="shared" si="7"/>
        <v>-0.023</v>
      </c>
    </row>
    <row r="245" ht="18.95" customHeight="1" spans="1:11">
      <c r="A245" s="244" t="str">
        <f t="shared" si="6"/>
        <v>是</v>
      </c>
      <c r="B245" s="239">
        <v>2013501</v>
      </c>
      <c r="C245" s="240"/>
      <c r="D245" s="240"/>
      <c r="E245" s="240" t="s">
        <v>135</v>
      </c>
      <c r="F245" s="242" t="s">
        <v>138</v>
      </c>
      <c r="G245" s="238">
        <v>3</v>
      </c>
      <c r="H245" s="204" t="s">
        <v>139</v>
      </c>
      <c r="I245" s="205">
        <v>164</v>
      </c>
      <c r="J245" s="205">
        <v>212</v>
      </c>
      <c r="K245" s="105">
        <f t="shared" si="7"/>
        <v>0.293</v>
      </c>
    </row>
    <row r="246" ht="18.95" customHeight="1" spans="1:11">
      <c r="A246" s="244" t="str">
        <f t="shared" si="6"/>
        <v>是</v>
      </c>
      <c r="B246" s="239">
        <v>2013502</v>
      </c>
      <c r="C246" s="240"/>
      <c r="D246" s="240"/>
      <c r="E246" s="240" t="s">
        <v>140</v>
      </c>
      <c r="F246" s="242" t="s">
        <v>141</v>
      </c>
      <c r="G246" s="238">
        <v>3</v>
      </c>
      <c r="H246" s="204" t="s">
        <v>142</v>
      </c>
      <c r="I246" s="205">
        <v>97</v>
      </c>
      <c r="J246" s="205">
        <v>43</v>
      </c>
      <c r="K246" s="105">
        <f t="shared" si="7"/>
        <v>-0.557</v>
      </c>
    </row>
    <row r="247" ht="18.95" hidden="1" customHeight="1" spans="1:11">
      <c r="A247" s="244" t="str">
        <f t="shared" si="6"/>
        <v>否</v>
      </c>
      <c r="B247" s="239">
        <v>2013503</v>
      </c>
      <c r="C247" s="240"/>
      <c r="D247" s="240"/>
      <c r="E247" s="240" t="s">
        <v>143</v>
      </c>
      <c r="F247" s="242" t="s">
        <v>144</v>
      </c>
      <c r="G247" s="238">
        <v>3</v>
      </c>
      <c r="H247" s="243" t="s">
        <v>145</v>
      </c>
      <c r="I247" s="205">
        <v>0</v>
      </c>
      <c r="J247" s="205">
        <v>0</v>
      </c>
      <c r="K247" s="63" t="str">
        <f t="shared" si="7"/>
        <v/>
      </c>
    </row>
    <row r="248" ht="18.95" hidden="1" customHeight="1" spans="1:11">
      <c r="A248" s="244" t="str">
        <f t="shared" si="6"/>
        <v>否</v>
      </c>
      <c r="B248" s="239">
        <v>2013550</v>
      </c>
      <c r="C248" s="240"/>
      <c r="D248" s="240"/>
      <c r="E248" s="240" t="s">
        <v>164</v>
      </c>
      <c r="F248" s="242" t="s">
        <v>165</v>
      </c>
      <c r="G248" s="238">
        <v>3</v>
      </c>
      <c r="H248" s="243" t="s">
        <v>166</v>
      </c>
      <c r="I248" s="205">
        <v>0</v>
      </c>
      <c r="J248" s="205">
        <v>0</v>
      </c>
      <c r="K248" s="63" t="str">
        <f t="shared" si="7"/>
        <v/>
      </c>
    </row>
    <row r="249" ht="18.95" hidden="1" customHeight="1" spans="1:11">
      <c r="A249" s="244" t="str">
        <f t="shared" si="6"/>
        <v>否</v>
      </c>
      <c r="B249" s="239">
        <v>2013599</v>
      </c>
      <c r="C249" s="240"/>
      <c r="D249" s="240"/>
      <c r="E249" s="240" t="s">
        <v>167</v>
      </c>
      <c r="F249" s="242" t="s">
        <v>438</v>
      </c>
      <c r="G249" s="238">
        <v>3</v>
      </c>
      <c r="H249" s="243" t="s">
        <v>439</v>
      </c>
      <c r="I249" s="205">
        <v>0</v>
      </c>
      <c r="J249" s="205">
        <v>0</v>
      </c>
      <c r="K249" s="63" t="str">
        <f t="shared" si="7"/>
        <v/>
      </c>
    </row>
    <row r="250" ht="18.95" customHeight="1" spans="1:11">
      <c r="A250" s="244" t="str">
        <f t="shared" si="6"/>
        <v>是</v>
      </c>
      <c r="B250" s="239">
        <v>20136</v>
      </c>
      <c r="C250" s="240"/>
      <c r="D250" s="240" t="s">
        <v>440</v>
      </c>
      <c r="E250" s="240"/>
      <c r="F250" s="241" t="s">
        <v>441</v>
      </c>
      <c r="G250" s="238"/>
      <c r="H250" s="204" t="s">
        <v>442</v>
      </c>
      <c r="I250" s="205">
        <f>SUM(I251:I255)</f>
        <v>1447</v>
      </c>
      <c r="J250" s="205">
        <f>SUM(J251:J255)</f>
        <v>1751</v>
      </c>
      <c r="K250" s="105">
        <f t="shared" si="7"/>
        <v>0.21</v>
      </c>
    </row>
    <row r="251" ht="18.95" customHeight="1" spans="1:11">
      <c r="A251" s="244" t="str">
        <f t="shared" si="6"/>
        <v>是</v>
      </c>
      <c r="B251" s="239">
        <v>2013601</v>
      </c>
      <c r="C251" s="240"/>
      <c r="D251" s="240"/>
      <c r="E251" s="240" t="s">
        <v>135</v>
      </c>
      <c r="F251" s="242" t="s">
        <v>138</v>
      </c>
      <c r="G251" s="238">
        <v>3</v>
      </c>
      <c r="H251" s="204" t="s">
        <v>139</v>
      </c>
      <c r="I251" s="205">
        <v>1054</v>
      </c>
      <c r="J251" s="205">
        <v>1451</v>
      </c>
      <c r="K251" s="105">
        <f t="shared" si="7"/>
        <v>0.377</v>
      </c>
    </row>
    <row r="252" ht="18.95" customHeight="1" spans="1:11">
      <c r="A252" s="244" t="str">
        <f t="shared" si="6"/>
        <v>是</v>
      </c>
      <c r="B252" s="239">
        <v>2013602</v>
      </c>
      <c r="C252" s="240"/>
      <c r="D252" s="240"/>
      <c r="E252" s="240" t="s">
        <v>140</v>
      </c>
      <c r="F252" s="242" t="s">
        <v>141</v>
      </c>
      <c r="G252" s="238">
        <v>3</v>
      </c>
      <c r="H252" s="204" t="s">
        <v>142</v>
      </c>
      <c r="I252" s="205">
        <v>353</v>
      </c>
      <c r="J252" s="205">
        <v>278</v>
      </c>
      <c r="K252" s="105">
        <f t="shared" si="7"/>
        <v>-0.212</v>
      </c>
    </row>
    <row r="253" ht="18.95" hidden="1" customHeight="1" spans="1:11">
      <c r="A253" s="244" t="str">
        <f t="shared" si="6"/>
        <v>否</v>
      </c>
      <c r="B253" s="239">
        <v>2013603</v>
      </c>
      <c r="C253" s="240"/>
      <c r="D253" s="240"/>
      <c r="E253" s="240" t="s">
        <v>143</v>
      </c>
      <c r="F253" s="242" t="s">
        <v>144</v>
      </c>
      <c r="G253" s="238">
        <v>3</v>
      </c>
      <c r="H253" s="243" t="s">
        <v>145</v>
      </c>
      <c r="I253" s="205">
        <v>0</v>
      </c>
      <c r="J253" s="205">
        <v>0</v>
      </c>
      <c r="K253" s="63" t="str">
        <f t="shared" si="7"/>
        <v/>
      </c>
    </row>
    <row r="254" ht="18.95" hidden="1" customHeight="1" spans="1:11">
      <c r="A254" s="244" t="str">
        <f t="shared" si="6"/>
        <v>否</v>
      </c>
      <c r="B254" s="239">
        <v>2013650</v>
      </c>
      <c r="C254" s="240"/>
      <c r="D254" s="240"/>
      <c r="E254" s="240" t="s">
        <v>164</v>
      </c>
      <c r="F254" s="242" t="s">
        <v>165</v>
      </c>
      <c r="G254" s="238">
        <v>3</v>
      </c>
      <c r="H254" s="243" t="s">
        <v>166</v>
      </c>
      <c r="I254" s="205">
        <v>0</v>
      </c>
      <c r="J254" s="205">
        <v>0</v>
      </c>
      <c r="K254" s="63" t="str">
        <f t="shared" si="7"/>
        <v/>
      </c>
    </row>
    <row r="255" ht="18.95" customHeight="1" spans="1:11">
      <c r="A255" s="244" t="str">
        <f t="shared" si="6"/>
        <v>是</v>
      </c>
      <c r="B255" s="239">
        <v>2013699</v>
      </c>
      <c r="C255" s="240"/>
      <c r="D255" s="240"/>
      <c r="E255" s="240" t="s">
        <v>167</v>
      </c>
      <c r="F255" s="242" t="s">
        <v>441</v>
      </c>
      <c r="G255" s="238">
        <v>3</v>
      </c>
      <c r="H255" s="204" t="s">
        <v>443</v>
      </c>
      <c r="I255" s="205">
        <v>40</v>
      </c>
      <c r="J255" s="205">
        <v>22</v>
      </c>
      <c r="K255" s="105">
        <f t="shared" si="7"/>
        <v>-0.45</v>
      </c>
    </row>
    <row r="256" ht="18.95" customHeight="1" spans="1:11">
      <c r="A256" s="244" t="str">
        <f t="shared" si="6"/>
        <v>是</v>
      </c>
      <c r="B256" s="239">
        <v>20199</v>
      </c>
      <c r="C256" s="240"/>
      <c r="D256" s="240" t="s">
        <v>167</v>
      </c>
      <c r="E256" s="240"/>
      <c r="F256" s="241" t="s">
        <v>444</v>
      </c>
      <c r="G256" s="238"/>
      <c r="H256" s="204" t="s">
        <v>445</v>
      </c>
      <c r="I256" s="205">
        <f>SUM(I257:I258)</f>
        <v>69512</v>
      </c>
      <c r="J256" s="205">
        <f>SUM(J257:J258)</f>
        <v>109970</v>
      </c>
      <c r="K256" s="105">
        <f t="shared" si="7"/>
        <v>0.582</v>
      </c>
    </row>
    <row r="257" ht="18.95" hidden="1" customHeight="1" spans="1:11">
      <c r="A257" s="244" t="str">
        <f t="shared" si="6"/>
        <v>否</v>
      </c>
      <c r="B257" s="239">
        <v>2019901</v>
      </c>
      <c r="C257" s="240"/>
      <c r="D257" s="240"/>
      <c r="E257" s="240" t="s">
        <v>135</v>
      </c>
      <c r="F257" s="242" t="s">
        <v>446</v>
      </c>
      <c r="G257" s="238">
        <v>3</v>
      </c>
      <c r="H257" s="243" t="s">
        <v>447</v>
      </c>
      <c r="I257" s="205">
        <v>0</v>
      </c>
      <c r="J257" s="205">
        <v>0</v>
      </c>
      <c r="K257" s="63" t="str">
        <f t="shared" si="7"/>
        <v/>
      </c>
    </row>
    <row r="258" ht="18.95" customHeight="1" spans="1:11">
      <c r="A258" s="244" t="str">
        <f t="shared" si="6"/>
        <v>是</v>
      </c>
      <c r="B258" s="239">
        <v>2019999</v>
      </c>
      <c r="C258" s="240"/>
      <c r="D258" s="240"/>
      <c r="E258" s="240" t="s">
        <v>167</v>
      </c>
      <c r="F258" s="242" t="s">
        <v>444</v>
      </c>
      <c r="G258" s="238">
        <v>3</v>
      </c>
      <c r="H258" s="204" t="s">
        <v>448</v>
      </c>
      <c r="I258" s="205">
        <v>69512</v>
      </c>
      <c r="J258" s="205">
        <v>109970</v>
      </c>
      <c r="K258" s="105">
        <f t="shared" si="7"/>
        <v>0.582</v>
      </c>
    </row>
    <row r="259" s="215" customFormat="1" ht="18.95" customHeight="1" spans="1:11">
      <c r="A259" s="244" t="s">
        <v>76</v>
      </c>
      <c r="B259" s="236">
        <v>202</v>
      </c>
      <c r="C259" s="237" t="s">
        <v>449</v>
      </c>
      <c r="D259" s="237" t="s">
        <v>132</v>
      </c>
      <c r="E259" s="237"/>
      <c r="F259" s="237" t="s">
        <v>450</v>
      </c>
      <c r="G259" s="238"/>
      <c r="H259" s="202" t="s">
        <v>451</v>
      </c>
      <c r="I259" s="203">
        <f>SUM(I260:I261)</f>
        <v>0</v>
      </c>
      <c r="J259" s="203">
        <f>SUM(J260:J261)</f>
        <v>0</v>
      </c>
      <c r="K259" s="102" t="str">
        <f t="shared" si="7"/>
        <v/>
      </c>
    </row>
    <row r="260" ht="18.95" hidden="1" customHeight="1" spans="1:11">
      <c r="A260" s="244" t="str">
        <f t="shared" si="6"/>
        <v>否</v>
      </c>
      <c r="B260" s="239">
        <v>20205</v>
      </c>
      <c r="C260" s="240"/>
      <c r="D260" s="240" t="s">
        <v>149</v>
      </c>
      <c r="E260" s="240"/>
      <c r="F260" s="241" t="s">
        <v>452</v>
      </c>
      <c r="G260" s="238"/>
      <c r="H260" s="243" t="s">
        <v>453</v>
      </c>
      <c r="I260" s="205">
        <v>0</v>
      </c>
      <c r="J260" s="205">
        <v>0</v>
      </c>
      <c r="K260" s="63" t="str">
        <f t="shared" si="7"/>
        <v/>
      </c>
    </row>
    <row r="261" ht="18.95" hidden="1" customHeight="1" spans="1:11">
      <c r="A261" s="244" t="str">
        <f t="shared" si="6"/>
        <v>否</v>
      </c>
      <c r="B261" s="239">
        <v>20299</v>
      </c>
      <c r="C261" s="240"/>
      <c r="D261" s="240" t="s">
        <v>167</v>
      </c>
      <c r="E261" s="240"/>
      <c r="F261" s="241" t="s">
        <v>454</v>
      </c>
      <c r="G261" s="238"/>
      <c r="H261" s="243" t="s">
        <v>455</v>
      </c>
      <c r="I261" s="205">
        <v>0</v>
      </c>
      <c r="J261" s="205">
        <v>0</v>
      </c>
      <c r="K261" s="63" t="str">
        <f t="shared" si="7"/>
        <v/>
      </c>
    </row>
    <row r="262" s="215" customFormat="1" ht="18.95" customHeight="1" spans="1:11">
      <c r="A262" s="244" t="str">
        <f t="shared" si="6"/>
        <v>是</v>
      </c>
      <c r="B262" s="236">
        <v>203</v>
      </c>
      <c r="C262" s="237" t="s">
        <v>456</v>
      </c>
      <c r="D262" s="237" t="s">
        <v>132</v>
      </c>
      <c r="E262" s="237"/>
      <c r="F262" s="237" t="s">
        <v>457</v>
      </c>
      <c r="G262" s="238"/>
      <c r="H262" s="202" t="s">
        <v>458</v>
      </c>
      <c r="I262" s="203">
        <f>I263+I272</f>
        <v>1737</v>
      </c>
      <c r="J262" s="203">
        <f>J263+J272</f>
        <v>2006</v>
      </c>
      <c r="K262" s="102">
        <f t="shared" si="7"/>
        <v>0.155</v>
      </c>
    </row>
    <row r="263" ht="18.95" customHeight="1" spans="1:11">
      <c r="A263" s="244" t="str">
        <f t="shared" ref="A263:A326" si="8">IF(AND(I263=0,J263=0),"否","是")</f>
        <v>是</v>
      </c>
      <c r="B263" s="239">
        <v>20306</v>
      </c>
      <c r="C263" s="240"/>
      <c r="D263" s="240" t="s">
        <v>152</v>
      </c>
      <c r="E263" s="240"/>
      <c r="F263" s="241" t="s">
        <v>459</v>
      </c>
      <c r="G263" s="238"/>
      <c r="H263" s="204" t="s">
        <v>460</v>
      </c>
      <c r="I263" s="205">
        <f>SUM(I264:I271)</f>
        <v>1632</v>
      </c>
      <c r="J263" s="205">
        <f>SUM(J264:J271)</f>
        <v>1702</v>
      </c>
      <c r="K263" s="105">
        <f t="shared" ref="K263:K326" si="9">IF(OR(VALUE(J263)=0,ISERROR(J263/I263-1)),"",ROUND(J263/I263-1,3))</f>
        <v>0.043</v>
      </c>
    </row>
    <row r="264" ht="18.95" customHeight="1" spans="1:11">
      <c r="A264" s="244" t="str">
        <f t="shared" si="8"/>
        <v>是</v>
      </c>
      <c r="B264" s="239">
        <v>2030601</v>
      </c>
      <c r="C264" s="240"/>
      <c r="D264" s="240"/>
      <c r="E264" s="240" t="s">
        <v>135</v>
      </c>
      <c r="F264" s="242" t="s">
        <v>461</v>
      </c>
      <c r="G264" s="238">
        <v>3</v>
      </c>
      <c r="H264" s="204" t="s">
        <v>462</v>
      </c>
      <c r="I264" s="205">
        <v>75</v>
      </c>
      <c r="J264" s="205">
        <v>202</v>
      </c>
      <c r="K264" s="105">
        <f t="shared" si="9"/>
        <v>1.693</v>
      </c>
    </row>
    <row r="265" ht="18.95" hidden="1" customHeight="1" spans="1:11">
      <c r="A265" s="244" t="str">
        <f t="shared" si="8"/>
        <v>否</v>
      </c>
      <c r="B265" s="239">
        <v>2030602</v>
      </c>
      <c r="C265" s="240"/>
      <c r="D265" s="240"/>
      <c r="E265" s="240" t="s">
        <v>140</v>
      </c>
      <c r="F265" s="242" t="s">
        <v>463</v>
      </c>
      <c r="G265" s="238">
        <v>3</v>
      </c>
      <c r="H265" s="243" t="s">
        <v>464</v>
      </c>
      <c r="I265" s="205">
        <v>0</v>
      </c>
      <c r="J265" s="205">
        <v>0</v>
      </c>
      <c r="K265" s="63" t="str">
        <f t="shared" si="9"/>
        <v/>
      </c>
    </row>
    <row r="266" ht="18.95" customHeight="1" spans="1:11">
      <c r="A266" s="244" t="str">
        <f t="shared" si="8"/>
        <v>是</v>
      </c>
      <c r="B266" s="239">
        <v>2030603</v>
      </c>
      <c r="C266" s="240"/>
      <c r="D266" s="240"/>
      <c r="E266" s="240" t="s">
        <v>143</v>
      </c>
      <c r="F266" s="242" t="s">
        <v>465</v>
      </c>
      <c r="G266" s="238">
        <v>3</v>
      </c>
      <c r="H266" s="204" t="s">
        <v>466</v>
      </c>
      <c r="I266" s="205">
        <v>582</v>
      </c>
      <c r="J266" s="205">
        <v>260</v>
      </c>
      <c r="K266" s="105">
        <f t="shared" si="9"/>
        <v>-0.553</v>
      </c>
    </row>
    <row r="267" ht="18.95" hidden="1" customHeight="1" spans="1:11">
      <c r="A267" s="244" t="str">
        <f t="shared" si="8"/>
        <v>否</v>
      </c>
      <c r="B267" s="239">
        <v>2030604</v>
      </c>
      <c r="C267" s="240"/>
      <c r="D267" s="240"/>
      <c r="E267" s="240" t="s">
        <v>146</v>
      </c>
      <c r="F267" s="242" t="s">
        <v>467</v>
      </c>
      <c r="G267" s="238">
        <v>3</v>
      </c>
      <c r="H267" s="243" t="s">
        <v>468</v>
      </c>
      <c r="I267" s="205">
        <v>0</v>
      </c>
      <c r="J267" s="205">
        <v>0</v>
      </c>
      <c r="K267" s="63" t="str">
        <f t="shared" si="9"/>
        <v/>
      </c>
    </row>
    <row r="268" ht="18.95" customHeight="1" spans="1:11">
      <c r="A268" s="244" t="str">
        <f t="shared" si="8"/>
        <v>是</v>
      </c>
      <c r="B268" s="239">
        <v>2030605</v>
      </c>
      <c r="C268" s="240"/>
      <c r="D268" s="240"/>
      <c r="E268" s="240" t="s">
        <v>149</v>
      </c>
      <c r="F268" s="242" t="s">
        <v>469</v>
      </c>
      <c r="G268" s="238">
        <v>3</v>
      </c>
      <c r="H268" s="204" t="s">
        <v>470</v>
      </c>
      <c r="I268" s="205">
        <v>131</v>
      </c>
      <c r="J268" s="205">
        <v>10</v>
      </c>
      <c r="K268" s="105">
        <f t="shared" si="9"/>
        <v>-0.924</v>
      </c>
    </row>
    <row r="269" ht="18.95" customHeight="1" spans="1:11">
      <c r="A269" s="244" t="str">
        <f t="shared" si="8"/>
        <v>是</v>
      </c>
      <c r="B269" s="239">
        <v>2030606</v>
      </c>
      <c r="C269" s="240"/>
      <c r="D269" s="240"/>
      <c r="E269" s="240" t="s">
        <v>152</v>
      </c>
      <c r="F269" s="242" t="s">
        <v>471</v>
      </c>
      <c r="G269" s="238">
        <v>3</v>
      </c>
      <c r="H269" s="204" t="s">
        <v>472</v>
      </c>
      <c r="I269" s="205">
        <v>207</v>
      </c>
      <c r="J269" s="205">
        <v>329</v>
      </c>
      <c r="K269" s="105">
        <f t="shared" si="9"/>
        <v>0.589</v>
      </c>
    </row>
    <row r="270" ht="18.95" customHeight="1" spans="1:11">
      <c r="A270" s="244" t="str">
        <f t="shared" si="8"/>
        <v>是</v>
      </c>
      <c r="B270" s="239">
        <v>2030607</v>
      </c>
      <c r="C270" s="240"/>
      <c r="D270" s="240"/>
      <c r="E270" s="240" t="s">
        <v>155</v>
      </c>
      <c r="F270" s="242" t="s">
        <v>473</v>
      </c>
      <c r="G270" s="238">
        <v>3</v>
      </c>
      <c r="H270" s="204" t="s">
        <v>474</v>
      </c>
      <c r="I270" s="205">
        <v>637</v>
      </c>
      <c r="J270" s="205">
        <v>901</v>
      </c>
      <c r="K270" s="105">
        <f t="shared" si="9"/>
        <v>0.414</v>
      </c>
    </row>
    <row r="271" ht="18.95" hidden="1" customHeight="1" spans="1:11">
      <c r="A271" s="244" t="str">
        <f t="shared" si="8"/>
        <v>否</v>
      </c>
      <c r="B271" s="239">
        <v>2030699</v>
      </c>
      <c r="C271" s="240"/>
      <c r="D271" s="240"/>
      <c r="E271" s="240" t="s">
        <v>167</v>
      </c>
      <c r="F271" s="242" t="s">
        <v>475</v>
      </c>
      <c r="G271" s="238">
        <v>3</v>
      </c>
      <c r="H271" s="204" t="s">
        <v>476</v>
      </c>
      <c r="I271" s="205">
        <v>0</v>
      </c>
      <c r="J271" s="205">
        <v>0</v>
      </c>
      <c r="K271" s="63" t="str">
        <f t="shared" si="9"/>
        <v/>
      </c>
    </row>
    <row r="272" ht="18.95" customHeight="1" spans="1:11">
      <c r="A272" s="244" t="str">
        <f t="shared" si="8"/>
        <v>是</v>
      </c>
      <c r="B272" s="239">
        <v>2039901</v>
      </c>
      <c r="C272" s="240"/>
      <c r="D272" s="240" t="s">
        <v>167</v>
      </c>
      <c r="E272" s="240" t="s">
        <v>135</v>
      </c>
      <c r="F272" s="241" t="s">
        <v>477</v>
      </c>
      <c r="G272" s="238"/>
      <c r="H272" s="204" t="s">
        <v>478</v>
      </c>
      <c r="I272" s="205">
        <v>105</v>
      </c>
      <c r="J272" s="205">
        <v>304</v>
      </c>
      <c r="K272" s="105">
        <f t="shared" si="9"/>
        <v>1.895</v>
      </c>
    </row>
    <row r="273" s="215" customFormat="1" ht="18.95" customHeight="1" spans="1:11">
      <c r="A273" s="244" t="str">
        <f t="shared" si="8"/>
        <v>是</v>
      </c>
      <c r="B273" s="236">
        <v>204</v>
      </c>
      <c r="C273" s="237" t="s">
        <v>479</v>
      </c>
      <c r="D273" s="237" t="s">
        <v>132</v>
      </c>
      <c r="E273" s="237"/>
      <c r="F273" s="237" t="s">
        <v>480</v>
      </c>
      <c r="G273" s="238"/>
      <c r="H273" s="202" t="s">
        <v>481</v>
      </c>
      <c r="I273" s="203">
        <f>SUMIFS(I$274:I$382,$D$274:$D$382,"&lt;&gt;")</f>
        <v>94086</v>
      </c>
      <c r="J273" s="203">
        <f>SUMIFS(J$274:J$382,$D$274:$D$382,"&lt;&gt;")</f>
        <v>107235</v>
      </c>
      <c r="K273" s="102">
        <f t="shared" si="9"/>
        <v>0.14</v>
      </c>
    </row>
    <row r="274" ht="18.95" customHeight="1" spans="1:11">
      <c r="A274" s="244" t="str">
        <f t="shared" si="8"/>
        <v>是</v>
      </c>
      <c r="B274" s="239">
        <v>20401</v>
      </c>
      <c r="C274" s="240"/>
      <c r="D274" s="240" t="s">
        <v>135</v>
      </c>
      <c r="E274" s="240"/>
      <c r="F274" s="241" t="s">
        <v>482</v>
      </c>
      <c r="G274" s="238"/>
      <c r="H274" s="204" t="s">
        <v>483</v>
      </c>
      <c r="I274" s="205">
        <f>SUM(I275:I283)</f>
        <v>5321</v>
      </c>
      <c r="J274" s="205">
        <f>SUM(J275:J283)</f>
        <v>5524</v>
      </c>
      <c r="K274" s="105">
        <f t="shared" si="9"/>
        <v>0.038</v>
      </c>
    </row>
    <row r="275" ht="18.95" customHeight="1" spans="1:11">
      <c r="A275" s="244" t="str">
        <f t="shared" si="8"/>
        <v>是</v>
      </c>
      <c r="B275" s="239">
        <v>2040101</v>
      </c>
      <c r="C275" s="240"/>
      <c r="D275" s="240"/>
      <c r="E275" s="240" t="s">
        <v>135</v>
      </c>
      <c r="F275" s="242" t="s">
        <v>484</v>
      </c>
      <c r="G275" s="238">
        <v>3</v>
      </c>
      <c r="H275" s="204" t="s">
        <v>485</v>
      </c>
      <c r="I275" s="205">
        <v>529</v>
      </c>
      <c r="J275" s="205">
        <v>351</v>
      </c>
      <c r="K275" s="105">
        <f t="shared" si="9"/>
        <v>-0.336</v>
      </c>
    </row>
    <row r="276" ht="18.95" hidden="1" customHeight="1" spans="1:11">
      <c r="A276" s="244" t="str">
        <f t="shared" si="8"/>
        <v>否</v>
      </c>
      <c r="B276" s="239">
        <v>2040102</v>
      </c>
      <c r="C276" s="240"/>
      <c r="D276" s="240"/>
      <c r="E276" s="240" t="s">
        <v>140</v>
      </c>
      <c r="F276" s="242" t="s">
        <v>486</v>
      </c>
      <c r="G276" s="238">
        <v>3</v>
      </c>
      <c r="H276" s="204" t="s">
        <v>487</v>
      </c>
      <c r="I276" s="282"/>
      <c r="J276" s="205">
        <v>0</v>
      </c>
      <c r="K276" s="63" t="str">
        <f t="shared" si="9"/>
        <v/>
      </c>
    </row>
    <row r="277" ht="18.95" customHeight="1" spans="1:11">
      <c r="A277" s="244" t="str">
        <f t="shared" si="8"/>
        <v>是</v>
      </c>
      <c r="B277" s="239">
        <v>2040103</v>
      </c>
      <c r="C277" s="240"/>
      <c r="D277" s="240"/>
      <c r="E277" s="240" t="s">
        <v>143</v>
      </c>
      <c r="F277" s="242" t="s">
        <v>488</v>
      </c>
      <c r="G277" s="238">
        <v>3</v>
      </c>
      <c r="H277" s="204" t="s">
        <v>489</v>
      </c>
      <c r="I277" s="205">
        <v>4753</v>
      </c>
      <c r="J277" s="205">
        <v>5150</v>
      </c>
      <c r="K277" s="105">
        <f t="shared" si="9"/>
        <v>0.084</v>
      </c>
    </row>
    <row r="278" ht="18.95" customHeight="1" spans="1:11">
      <c r="A278" s="244" t="str">
        <f t="shared" si="8"/>
        <v>是</v>
      </c>
      <c r="B278" s="239">
        <v>2040104</v>
      </c>
      <c r="C278" s="240"/>
      <c r="D278" s="240"/>
      <c r="E278" s="240" t="s">
        <v>146</v>
      </c>
      <c r="F278" s="242" t="s">
        <v>490</v>
      </c>
      <c r="G278" s="238">
        <v>3</v>
      </c>
      <c r="H278" s="204" t="s">
        <v>491</v>
      </c>
      <c r="I278" s="205">
        <v>18</v>
      </c>
      <c r="J278" s="205">
        <v>8</v>
      </c>
      <c r="K278" s="105">
        <f t="shared" si="9"/>
        <v>-0.556</v>
      </c>
    </row>
    <row r="279" ht="18.95" hidden="1" customHeight="1" spans="1:11">
      <c r="A279" s="244" t="str">
        <f t="shared" si="8"/>
        <v>否</v>
      </c>
      <c r="B279" s="239">
        <v>2040105</v>
      </c>
      <c r="C279" s="240"/>
      <c r="D279" s="240"/>
      <c r="E279" s="240" t="s">
        <v>149</v>
      </c>
      <c r="F279" s="242" t="s">
        <v>492</v>
      </c>
      <c r="G279" s="238">
        <v>3</v>
      </c>
      <c r="H279" s="243" t="s">
        <v>493</v>
      </c>
      <c r="I279" s="205">
        <v>0</v>
      </c>
      <c r="J279" s="205">
        <v>0</v>
      </c>
      <c r="K279" s="63" t="str">
        <f t="shared" si="9"/>
        <v/>
      </c>
    </row>
    <row r="280" ht="18.95" hidden="1" customHeight="1" spans="1:11">
      <c r="A280" s="244" t="str">
        <f t="shared" si="8"/>
        <v>否</v>
      </c>
      <c r="B280" s="239">
        <v>2040106</v>
      </c>
      <c r="C280" s="240"/>
      <c r="D280" s="240"/>
      <c r="E280" s="240" t="s">
        <v>152</v>
      </c>
      <c r="F280" s="242" t="s">
        <v>494</v>
      </c>
      <c r="G280" s="238">
        <v>3</v>
      </c>
      <c r="H280" s="243" t="s">
        <v>495</v>
      </c>
      <c r="I280" s="205">
        <v>0</v>
      </c>
      <c r="J280" s="205">
        <v>0</v>
      </c>
      <c r="K280" s="63" t="str">
        <f t="shared" si="9"/>
        <v/>
      </c>
    </row>
    <row r="281" ht="18.95" hidden="1" customHeight="1" spans="1:11">
      <c r="A281" s="244" t="str">
        <f t="shared" si="8"/>
        <v>否</v>
      </c>
      <c r="B281" s="239">
        <v>2040107</v>
      </c>
      <c r="C281" s="240"/>
      <c r="D281" s="240"/>
      <c r="E281" s="240" t="s">
        <v>155</v>
      </c>
      <c r="F281" s="242" t="s">
        <v>496</v>
      </c>
      <c r="G281" s="238">
        <v>3</v>
      </c>
      <c r="H281" s="243" t="s">
        <v>497</v>
      </c>
      <c r="I281" s="205">
        <v>0</v>
      </c>
      <c r="J281" s="205">
        <v>0</v>
      </c>
      <c r="K281" s="63" t="str">
        <f t="shared" si="9"/>
        <v/>
      </c>
    </row>
    <row r="282" ht="18.95" hidden="1" customHeight="1" spans="1:11">
      <c r="A282" s="244" t="str">
        <f t="shared" si="8"/>
        <v>否</v>
      </c>
      <c r="B282" s="239">
        <v>2040108</v>
      </c>
      <c r="C282" s="240"/>
      <c r="D282" s="240"/>
      <c r="E282" s="240" t="s">
        <v>158</v>
      </c>
      <c r="F282" s="242" t="s">
        <v>498</v>
      </c>
      <c r="G282" s="238">
        <v>3</v>
      </c>
      <c r="H282" s="243" t="s">
        <v>499</v>
      </c>
      <c r="I282" s="205">
        <v>0</v>
      </c>
      <c r="J282" s="205">
        <v>0</v>
      </c>
      <c r="K282" s="63" t="str">
        <f t="shared" si="9"/>
        <v/>
      </c>
    </row>
    <row r="283" ht="18.95" customHeight="1" spans="1:11">
      <c r="A283" s="244" t="str">
        <f t="shared" si="8"/>
        <v>是</v>
      </c>
      <c r="B283" s="239">
        <v>2040199</v>
      </c>
      <c r="C283" s="240"/>
      <c r="D283" s="240"/>
      <c r="E283" s="240" t="s">
        <v>167</v>
      </c>
      <c r="F283" s="242" t="s">
        <v>500</v>
      </c>
      <c r="G283" s="238">
        <v>3</v>
      </c>
      <c r="H283" s="204" t="s">
        <v>501</v>
      </c>
      <c r="I283" s="205">
        <v>21</v>
      </c>
      <c r="J283" s="205">
        <v>15</v>
      </c>
      <c r="K283" s="105">
        <f t="shared" si="9"/>
        <v>-0.286</v>
      </c>
    </row>
    <row r="284" ht="18.95" customHeight="1" spans="1:11">
      <c r="A284" s="244" t="str">
        <f t="shared" si="8"/>
        <v>是</v>
      </c>
      <c r="B284" s="239">
        <v>20402</v>
      </c>
      <c r="C284" s="240"/>
      <c r="D284" s="240" t="s">
        <v>140</v>
      </c>
      <c r="E284" s="240"/>
      <c r="F284" s="241" t="s">
        <v>502</v>
      </c>
      <c r="G284" s="238"/>
      <c r="H284" s="204" t="s">
        <v>503</v>
      </c>
      <c r="I284" s="205">
        <f>SUM(I285:I305)</f>
        <v>73989</v>
      </c>
      <c r="J284" s="205">
        <f>SUM(J285:J305)</f>
        <v>87946</v>
      </c>
      <c r="K284" s="105">
        <f t="shared" si="9"/>
        <v>0.189</v>
      </c>
    </row>
    <row r="285" ht="18.95" customHeight="1" spans="1:11">
      <c r="A285" s="244" t="str">
        <f t="shared" si="8"/>
        <v>是</v>
      </c>
      <c r="B285" s="239">
        <v>2040201</v>
      </c>
      <c r="C285" s="240"/>
      <c r="D285" s="240"/>
      <c r="E285" s="240" t="s">
        <v>135</v>
      </c>
      <c r="F285" s="242" t="s">
        <v>138</v>
      </c>
      <c r="G285" s="238">
        <v>3</v>
      </c>
      <c r="H285" s="204" t="s">
        <v>139</v>
      </c>
      <c r="I285" s="205">
        <v>49349</v>
      </c>
      <c r="J285" s="205">
        <v>63172</v>
      </c>
      <c r="K285" s="105">
        <f t="shared" si="9"/>
        <v>0.28</v>
      </c>
    </row>
    <row r="286" ht="18.95" customHeight="1" spans="1:11">
      <c r="A286" s="244" t="str">
        <f t="shared" si="8"/>
        <v>是</v>
      </c>
      <c r="B286" s="239">
        <v>2040202</v>
      </c>
      <c r="C286" s="240"/>
      <c r="D286" s="240"/>
      <c r="E286" s="240" t="s">
        <v>140</v>
      </c>
      <c r="F286" s="242" t="s">
        <v>141</v>
      </c>
      <c r="G286" s="238">
        <v>3</v>
      </c>
      <c r="H286" s="204" t="s">
        <v>142</v>
      </c>
      <c r="I286" s="205">
        <v>4216</v>
      </c>
      <c r="J286" s="205">
        <v>5931</v>
      </c>
      <c r="K286" s="105">
        <f t="shared" si="9"/>
        <v>0.407</v>
      </c>
    </row>
    <row r="287" ht="18.95" hidden="1" customHeight="1" spans="1:11">
      <c r="A287" s="244" t="str">
        <f t="shared" si="8"/>
        <v>否</v>
      </c>
      <c r="B287" s="239">
        <v>2040203</v>
      </c>
      <c r="C287" s="240"/>
      <c r="D287" s="240"/>
      <c r="E287" s="240" t="s">
        <v>143</v>
      </c>
      <c r="F287" s="242" t="s">
        <v>144</v>
      </c>
      <c r="G287" s="238">
        <v>3</v>
      </c>
      <c r="H287" s="204" t="s">
        <v>145</v>
      </c>
      <c r="I287" s="205">
        <v>0</v>
      </c>
      <c r="J287" s="205">
        <v>0</v>
      </c>
      <c r="K287" s="63" t="str">
        <f t="shared" si="9"/>
        <v/>
      </c>
    </row>
    <row r="288" ht="18.95" customHeight="1" spans="1:11">
      <c r="A288" s="244" t="str">
        <f t="shared" si="8"/>
        <v>是</v>
      </c>
      <c r="B288" s="239">
        <v>2040204</v>
      </c>
      <c r="C288" s="240"/>
      <c r="D288" s="240"/>
      <c r="E288" s="240" t="s">
        <v>146</v>
      </c>
      <c r="F288" s="242" t="s">
        <v>504</v>
      </c>
      <c r="G288" s="238">
        <v>3</v>
      </c>
      <c r="H288" s="204" t="s">
        <v>505</v>
      </c>
      <c r="I288" s="205">
        <v>4534</v>
      </c>
      <c r="J288" s="205">
        <v>2852</v>
      </c>
      <c r="K288" s="105">
        <f t="shared" si="9"/>
        <v>-0.371</v>
      </c>
    </row>
    <row r="289" ht="18.95" customHeight="1" spans="1:11">
      <c r="A289" s="244" t="str">
        <f t="shared" si="8"/>
        <v>是</v>
      </c>
      <c r="B289" s="239">
        <v>2040205</v>
      </c>
      <c r="C289" s="240"/>
      <c r="D289" s="240"/>
      <c r="E289" s="240" t="s">
        <v>149</v>
      </c>
      <c r="F289" s="242" t="s">
        <v>506</v>
      </c>
      <c r="G289" s="238">
        <v>3</v>
      </c>
      <c r="H289" s="204" t="s">
        <v>507</v>
      </c>
      <c r="I289" s="205">
        <v>389</v>
      </c>
      <c r="J289" s="205">
        <v>841</v>
      </c>
      <c r="K289" s="105">
        <f t="shared" si="9"/>
        <v>1.162</v>
      </c>
    </row>
    <row r="290" ht="18.95" customHeight="1" spans="1:11">
      <c r="A290" s="244" t="str">
        <f t="shared" si="8"/>
        <v>是</v>
      </c>
      <c r="B290" s="239">
        <v>2040206</v>
      </c>
      <c r="C290" s="240"/>
      <c r="D290" s="240"/>
      <c r="E290" s="240" t="s">
        <v>152</v>
      </c>
      <c r="F290" s="242" t="s">
        <v>508</v>
      </c>
      <c r="G290" s="238">
        <v>3</v>
      </c>
      <c r="H290" s="204" t="s">
        <v>509</v>
      </c>
      <c r="I290" s="205">
        <v>1204</v>
      </c>
      <c r="J290" s="205">
        <v>988</v>
      </c>
      <c r="K290" s="105">
        <f t="shared" si="9"/>
        <v>-0.179</v>
      </c>
    </row>
    <row r="291" ht="18.95" customHeight="1" spans="1:11">
      <c r="A291" s="244" t="str">
        <f t="shared" si="8"/>
        <v>是</v>
      </c>
      <c r="B291" s="239">
        <v>2040207</v>
      </c>
      <c r="C291" s="240"/>
      <c r="D291" s="240"/>
      <c r="E291" s="240" t="s">
        <v>155</v>
      </c>
      <c r="F291" s="242" t="s">
        <v>510</v>
      </c>
      <c r="G291" s="238">
        <v>3</v>
      </c>
      <c r="H291" s="204" t="s">
        <v>511</v>
      </c>
      <c r="I291" s="205">
        <v>205</v>
      </c>
      <c r="J291" s="205">
        <v>138</v>
      </c>
      <c r="K291" s="105">
        <f t="shared" si="9"/>
        <v>-0.327</v>
      </c>
    </row>
    <row r="292" ht="18.95" customHeight="1" spans="1:11">
      <c r="A292" s="244" t="str">
        <f t="shared" si="8"/>
        <v>是</v>
      </c>
      <c r="B292" s="239">
        <v>2040208</v>
      </c>
      <c r="C292" s="240"/>
      <c r="D292" s="240"/>
      <c r="E292" s="240" t="s">
        <v>158</v>
      </c>
      <c r="F292" s="242" t="s">
        <v>512</v>
      </c>
      <c r="G292" s="238">
        <v>3</v>
      </c>
      <c r="H292" s="204" t="s">
        <v>513</v>
      </c>
      <c r="I292" s="205">
        <v>104</v>
      </c>
      <c r="J292" s="205">
        <v>131</v>
      </c>
      <c r="K292" s="105">
        <f t="shared" si="9"/>
        <v>0.26</v>
      </c>
    </row>
    <row r="293" ht="18.95" customHeight="1" spans="1:11">
      <c r="A293" s="244" t="str">
        <f t="shared" si="8"/>
        <v>是</v>
      </c>
      <c r="B293" s="239">
        <v>2040209</v>
      </c>
      <c r="C293" s="240"/>
      <c r="D293" s="240"/>
      <c r="E293" s="240" t="s">
        <v>161</v>
      </c>
      <c r="F293" s="242" t="s">
        <v>514</v>
      </c>
      <c r="G293" s="238">
        <v>3</v>
      </c>
      <c r="H293" s="204" t="s">
        <v>515</v>
      </c>
      <c r="I293" s="205">
        <v>50</v>
      </c>
      <c r="J293" s="205">
        <v>55</v>
      </c>
      <c r="K293" s="105">
        <f t="shared" si="9"/>
        <v>0.1</v>
      </c>
    </row>
    <row r="294" ht="18.95" customHeight="1" spans="1:11">
      <c r="A294" s="244" t="str">
        <f t="shared" si="8"/>
        <v>是</v>
      </c>
      <c r="B294" s="239">
        <v>2040210</v>
      </c>
      <c r="C294" s="240"/>
      <c r="D294" s="240"/>
      <c r="E294" s="240" t="s">
        <v>272</v>
      </c>
      <c r="F294" s="242" t="s">
        <v>516</v>
      </c>
      <c r="G294" s="238">
        <v>3</v>
      </c>
      <c r="H294" s="204" t="s">
        <v>517</v>
      </c>
      <c r="I294" s="205">
        <v>10</v>
      </c>
      <c r="J294" s="205">
        <v>5</v>
      </c>
      <c r="K294" s="105">
        <f t="shared" si="9"/>
        <v>-0.5</v>
      </c>
    </row>
    <row r="295" ht="18.95" customHeight="1" spans="1:11">
      <c r="A295" s="244" t="str">
        <f t="shared" si="8"/>
        <v>是</v>
      </c>
      <c r="B295" s="239">
        <v>2040211</v>
      </c>
      <c r="C295" s="240"/>
      <c r="D295" s="240"/>
      <c r="E295" s="240" t="s">
        <v>289</v>
      </c>
      <c r="F295" s="242" t="s">
        <v>518</v>
      </c>
      <c r="G295" s="238">
        <v>3</v>
      </c>
      <c r="H295" s="204" t="s">
        <v>519</v>
      </c>
      <c r="I295" s="205">
        <v>1105</v>
      </c>
      <c r="J295" s="205">
        <v>2311</v>
      </c>
      <c r="K295" s="105">
        <f t="shared" si="9"/>
        <v>1.091</v>
      </c>
    </row>
    <row r="296" ht="18.95" customHeight="1" spans="1:11">
      <c r="A296" s="244" t="str">
        <f t="shared" si="8"/>
        <v>是</v>
      </c>
      <c r="B296" s="239">
        <v>2040212</v>
      </c>
      <c r="C296" s="240"/>
      <c r="D296" s="240"/>
      <c r="E296" s="240" t="s">
        <v>292</v>
      </c>
      <c r="F296" s="242" t="s">
        <v>520</v>
      </c>
      <c r="G296" s="238">
        <v>3</v>
      </c>
      <c r="H296" s="204" t="s">
        <v>521</v>
      </c>
      <c r="I296" s="205">
        <v>3995</v>
      </c>
      <c r="J296" s="205">
        <v>3770</v>
      </c>
      <c r="K296" s="105">
        <f t="shared" si="9"/>
        <v>-0.056</v>
      </c>
    </row>
    <row r="297" ht="18.95" customHeight="1" spans="1:11">
      <c r="A297" s="244" t="str">
        <f t="shared" si="8"/>
        <v>是</v>
      </c>
      <c r="B297" s="239">
        <v>2040213</v>
      </c>
      <c r="C297" s="240"/>
      <c r="D297" s="240"/>
      <c r="E297" s="240" t="s">
        <v>307</v>
      </c>
      <c r="F297" s="242" t="s">
        <v>522</v>
      </c>
      <c r="G297" s="238">
        <v>3</v>
      </c>
      <c r="H297" s="204" t="s">
        <v>523</v>
      </c>
      <c r="I297" s="205">
        <v>130</v>
      </c>
      <c r="J297" s="205">
        <v>156</v>
      </c>
      <c r="K297" s="105">
        <f t="shared" si="9"/>
        <v>0.2</v>
      </c>
    </row>
    <row r="298" ht="18.95" customHeight="1" spans="1:11">
      <c r="A298" s="244" t="str">
        <f t="shared" si="8"/>
        <v>是</v>
      </c>
      <c r="B298" s="239">
        <v>2040214</v>
      </c>
      <c r="C298" s="240"/>
      <c r="D298" s="240"/>
      <c r="E298" s="240" t="s">
        <v>322</v>
      </c>
      <c r="F298" s="242" t="s">
        <v>524</v>
      </c>
      <c r="G298" s="238">
        <v>3</v>
      </c>
      <c r="H298" s="204" t="s">
        <v>525</v>
      </c>
      <c r="I298" s="205">
        <v>822</v>
      </c>
      <c r="J298" s="205">
        <v>682</v>
      </c>
      <c r="K298" s="105">
        <f t="shared" si="9"/>
        <v>-0.17</v>
      </c>
    </row>
    <row r="299" ht="18.95" customHeight="1" spans="1:11">
      <c r="A299" s="244" t="str">
        <f t="shared" si="8"/>
        <v>是</v>
      </c>
      <c r="B299" s="239">
        <v>2040215</v>
      </c>
      <c r="C299" s="240"/>
      <c r="D299" s="240"/>
      <c r="E299" s="240" t="s">
        <v>339</v>
      </c>
      <c r="F299" s="242" t="s">
        <v>526</v>
      </c>
      <c r="G299" s="238">
        <v>3</v>
      </c>
      <c r="H299" s="204" t="s">
        <v>527</v>
      </c>
      <c r="I299" s="205">
        <v>30</v>
      </c>
      <c r="J299" s="205">
        <v>20</v>
      </c>
      <c r="K299" s="105">
        <f t="shared" si="9"/>
        <v>-0.333</v>
      </c>
    </row>
    <row r="300" ht="18.95" customHeight="1" spans="1:11">
      <c r="A300" s="244" t="str">
        <f t="shared" si="8"/>
        <v>是</v>
      </c>
      <c r="B300" s="239">
        <v>2040216</v>
      </c>
      <c r="C300" s="240"/>
      <c r="D300" s="240"/>
      <c r="E300" s="240" t="s">
        <v>528</v>
      </c>
      <c r="F300" s="242" t="s">
        <v>529</v>
      </c>
      <c r="G300" s="238">
        <v>3</v>
      </c>
      <c r="H300" s="204" t="s">
        <v>530</v>
      </c>
      <c r="I300" s="205">
        <v>662</v>
      </c>
      <c r="J300" s="205">
        <v>845</v>
      </c>
      <c r="K300" s="105">
        <f t="shared" si="9"/>
        <v>0.276</v>
      </c>
    </row>
    <row r="301" ht="18.95" customHeight="1" spans="1:11">
      <c r="A301" s="244" t="str">
        <f t="shared" si="8"/>
        <v>是</v>
      </c>
      <c r="B301" s="239">
        <v>2040217</v>
      </c>
      <c r="C301" s="240"/>
      <c r="D301" s="240"/>
      <c r="E301" s="240" t="s">
        <v>350</v>
      </c>
      <c r="F301" s="242" t="s">
        <v>531</v>
      </c>
      <c r="G301" s="238">
        <v>3</v>
      </c>
      <c r="H301" s="204" t="s">
        <v>532</v>
      </c>
      <c r="I301" s="205">
        <v>3447</v>
      </c>
      <c r="J301" s="205">
        <v>820</v>
      </c>
      <c r="K301" s="105">
        <f t="shared" si="9"/>
        <v>-0.762</v>
      </c>
    </row>
    <row r="302" ht="18.95" customHeight="1" spans="1:11">
      <c r="A302" s="244" t="str">
        <f t="shared" si="8"/>
        <v>是</v>
      </c>
      <c r="B302" s="239">
        <v>2040218</v>
      </c>
      <c r="C302" s="240"/>
      <c r="D302" s="240"/>
      <c r="E302" s="240" t="s">
        <v>533</v>
      </c>
      <c r="F302" s="242" t="s">
        <v>534</v>
      </c>
      <c r="G302" s="238">
        <v>3</v>
      </c>
      <c r="H302" s="204" t="s">
        <v>535</v>
      </c>
      <c r="I302" s="205">
        <v>50</v>
      </c>
      <c r="J302" s="205">
        <v>18</v>
      </c>
      <c r="K302" s="105">
        <f t="shared" si="9"/>
        <v>-0.64</v>
      </c>
    </row>
    <row r="303" ht="18.95" customHeight="1" spans="1:11">
      <c r="A303" s="244" t="str">
        <f t="shared" si="8"/>
        <v>是</v>
      </c>
      <c r="B303" s="239">
        <v>2040219</v>
      </c>
      <c r="C303" s="240"/>
      <c r="D303" s="240"/>
      <c r="E303" s="240" t="s">
        <v>536</v>
      </c>
      <c r="F303" s="242" t="s">
        <v>234</v>
      </c>
      <c r="G303" s="238">
        <v>3</v>
      </c>
      <c r="H303" s="204" t="s">
        <v>235</v>
      </c>
      <c r="I303" s="205">
        <v>2078</v>
      </c>
      <c r="J303" s="205">
        <v>2257</v>
      </c>
      <c r="K303" s="105">
        <f t="shared" si="9"/>
        <v>0.086</v>
      </c>
    </row>
    <row r="304" ht="18.95" hidden="1" customHeight="1" spans="1:11">
      <c r="A304" s="244" t="str">
        <f t="shared" si="8"/>
        <v>否</v>
      </c>
      <c r="B304" s="239">
        <v>2040250</v>
      </c>
      <c r="C304" s="240"/>
      <c r="D304" s="240"/>
      <c r="E304" s="240" t="s">
        <v>164</v>
      </c>
      <c r="F304" s="242" t="s">
        <v>165</v>
      </c>
      <c r="G304" s="238">
        <v>3</v>
      </c>
      <c r="H304" s="243" t="s">
        <v>166</v>
      </c>
      <c r="I304" s="205">
        <v>0</v>
      </c>
      <c r="J304" s="205">
        <v>0</v>
      </c>
      <c r="K304" s="63" t="str">
        <f t="shared" si="9"/>
        <v/>
      </c>
    </row>
    <row r="305" ht="18.95" customHeight="1" spans="1:11">
      <c r="A305" s="244" t="str">
        <f t="shared" si="8"/>
        <v>是</v>
      </c>
      <c r="B305" s="239">
        <v>2040299</v>
      </c>
      <c r="C305" s="240"/>
      <c r="D305" s="240"/>
      <c r="E305" s="240" t="s">
        <v>167</v>
      </c>
      <c r="F305" s="242" t="s">
        <v>537</v>
      </c>
      <c r="G305" s="238">
        <v>3</v>
      </c>
      <c r="H305" s="204" t="s">
        <v>538</v>
      </c>
      <c r="I305" s="205">
        <v>1609</v>
      </c>
      <c r="J305" s="205">
        <v>2954</v>
      </c>
      <c r="K305" s="105">
        <f t="shared" si="9"/>
        <v>0.836</v>
      </c>
    </row>
    <row r="306" ht="18.95" hidden="1" customHeight="1" spans="1:11">
      <c r="A306" s="244" t="str">
        <f t="shared" si="8"/>
        <v>否</v>
      </c>
      <c r="B306" s="239">
        <v>20403</v>
      </c>
      <c r="C306" s="240"/>
      <c r="D306" s="240" t="s">
        <v>143</v>
      </c>
      <c r="E306" s="240"/>
      <c r="F306" s="241" t="s">
        <v>539</v>
      </c>
      <c r="G306" s="238"/>
      <c r="H306" s="243" t="s">
        <v>540</v>
      </c>
      <c r="I306" s="205">
        <f>SUM(I307:I312)</f>
        <v>0</v>
      </c>
      <c r="J306" s="205">
        <f>SUM(J307:J312)</f>
        <v>0</v>
      </c>
      <c r="K306" s="63" t="str">
        <f t="shared" si="9"/>
        <v/>
      </c>
    </row>
    <row r="307" ht="18.95" hidden="1" customHeight="1" spans="1:11">
      <c r="A307" s="244" t="str">
        <f t="shared" si="8"/>
        <v>否</v>
      </c>
      <c r="B307" s="239">
        <v>2040301</v>
      </c>
      <c r="C307" s="240"/>
      <c r="D307" s="240"/>
      <c r="E307" s="240" t="s">
        <v>135</v>
      </c>
      <c r="F307" s="242" t="s">
        <v>138</v>
      </c>
      <c r="G307" s="238">
        <v>3</v>
      </c>
      <c r="H307" s="243" t="s">
        <v>139</v>
      </c>
      <c r="I307" s="205">
        <v>0</v>
      </c>
      <c r="J307" s="205">
        <v>0</v>
      </c>
      <c r="K307" s="63" t="str">
        <f t="shared" si="9"/>
        <v/>
      </c>
    </row>
    <row r="308" ht="18.95" hidden="1" customHeight="1" spans="1:11">
      <c r="A308" s="244" t="str">
        <f t="shared" si="8"/>
        <v>否</v>
      </c>
      <c r="B308" s="239">
        <v>2040302</v>
      </c>
      <c r="C308" s="240"/>
      <c r="D308" s="240"/>
      <c r="E308" s="240" t="s">
        <v>140</v>
      </c>
      <c r="F308" s="242" t="s">
        <v>141</v>
      </c>
      <c r="G308" s="238">
        <v>3</v>
      </c>
      <c r="H308" s="243" t="s">
        <v>142</v>
      </c>
      <c r="I308" s="205">
        <v>0</v>
      </c>
      <c r="J308" s="205">
        <v>0</v>
      </c>
      <c r="K308" s="63" t="str">
        <f t="shared" si="9"/>
        <v/>
      </c>
    </row>
    <row r="309" ht="18.95" hidden="1" customHeight="1" spans="1:11">
      <c r="A309" s="244" t="str">
        <f t="shared" si="8"/>
        <v>否</v>
      </c>
      <c r="B309" s="239">
        <v>2040303</v>
      </c>
      <c r="C309" s="240"/>
      <c r="D309" s="240"/>
      <c r="E309" s="240" t="s">
        <v>143</v>
      </c>
      <c r="F309" s="242" t="s">
        <v>144</v>
      </c>
      <c r="G309" s="238">
        <v>3</v>
      </c>
      <c r="H309" s="243" t="s">
        <v>145</v>
      </c>
      <c r="I309" s="205">
        <v>0</v>
      </c>
      <c r="J309" s="205">
        <v>0</v>
      </c>
      <c r="K309" s="63" t="str">
        <f t="shared" si="9"/>
        <v/>
      </c>
    </row>
    <row r="310" ht="18.95" hidden="1" customHeight="1" spans="1:11">
      <c r="A310" s="244" t="str">
        <f t="shared" si="8"/>
        <v>否</v>
      </c>
      <c r="B310" s="239">
        <v>2040304</v>
      </c>
      <c r="C310" s="240"/>
      <c r="D310" s="240"/>
      <c r="E310" s="240" t="s">
        <v>146</v>
      </c>
      <c r="F310" s="242" t="s">
        <v>541</v>
      </c>
      <c r="G310" s="238">
        <v>3</v>
      </c>
      <c r="H310" s="243" t="s">
        <v>542</v>
      </c>
      <c r="I310" s="205">
        <v>0</v>
      </c>
      <c r="J310" s="205">
        <v>0</v>
      </c>
      <c r="K310" s="63" t="str">
        <f t="shared" si="9"/>
        <v/>
      </c>
    </row>
    <row r="311" ht="18.95" hidden="1" customHeight="1" spans="1:11">
      <c r="A311" s="244" t="str">
        <f t="shared" si="8"/>
        <v>否</v>
      </c>
      <c r="B311" s="239">
        <v>2040350</v>
      </c>
      <c r="C311" s="240"/>
      <c r="D311" s="240"/>
      <c r="E311" s="240" t="s">
        <v>164</v>
      </c>
      <c r="F311" s="242" t="s">
        <v>165</v>
      </c>
      <c r="G311" s="238">
        <v>3</v>
      </c>
      <c r="H311" s="243" t="s">
        <v>166</v>
      </c>
      <c r="I311" s="205">
        <v>0</v>
      </c>
      <c r="J311" s="205">
        <v>0</v>
      </c>
      <c r="K311" s="63" t="str">
        <f t="shared" si="9"/>
        <v/>
      </c>
    </row>
    <row r="312" ht="18.95" hidden="1" customHeight="1" spans="1:11">
      <c r="A312" s="244" t="str">
        <f t="shared" si="8"/>
        <v>否</v>
      </c>
      <c r="B312" s="239">
        <v>2040399</v>
      </c>
      <c r="C312" s="240"/>
      <c r="D312" s="240"/>
      <c r="E312" s="240" t="s">
        <v>167</v>
      </c>
      <c r="F312" s="242" t="s">
        <v>543</v>
      </c>
      <c r="G312" s="238">
        <v>3</v>
      </c>
      <c r="H312" s="243" t="s">
        <v>544</v>
      </c>
      <c r="I312" s="205">
        <v>0</v>
      </c>
      <c r="J312" s="205">
        <v>0</v>
      </c>
      <c r="K312" s="63" t="str">
        <f t="shared" si="9"/>
        <v/>
      </c>
    </row>
    <row r="313" ht="18.95" customHeight="1" spans="1:11">
      <c r="A313" s="244" t="str">
        <f t="shared" si="8"/>
        <v>是</v>
      </c>
      <c r="B313" s="239">
        <v>20404</v>
      </c>
      <c r="C313" s="240"/>
      <c r="D313" s="240" t="s">
        <v>146</v>
      </c>
      <c r="E313" s="240"/>
      <c r="F313" s="241" t="s">
        <v>545</v>
      </c>
      <c r="G313" s="238"/>
      <c r="H313" s="204" t="s">
        <v>546</v>
      </c>
      <c r="I313" s="205">
        <f>SUM(I314:I324)</f>
        <v>1690</v>
      </c>
      <c r="J313" s="205">
        <f>SUM(J314:J324)</f>
        <v>721</v>
      </c>
      <c r="K313" s="105">
        <f t="shared" si="9"/>
        <v>-0.573</v>
      </c>
    </row>
    <row r="314" ht="18.95" customHeight="1" spans="1:11">
      <c r="A314" s="244" t="str">
        <f t="shared" si="8"/>
        <v>是</v>
      </c>
      <c r="B314" s="239">
        <v>2040401</v>
      </c>
      <c r="C314" s="240"/>
      <c r="D314" s="240"/>
      <c r="E314" s="240" t="s">
        <v>135</v>
      </c>
      <c r="F314" s="242" t="s">
        <v>138</v>
      </c>
      <c r="G314" s="238">
        <v>3</v>
      </c>
      <c r="H314" s="204" t="s">
        <v>139</v>
      </c>
      <c r="I314" s="205">
        <v>651</v>
      </c>
      <c r="J314" s="205">
        <v>605</v>
      </c>
      <c r="K314" s="105">
        <f t="shared" si="9"/>
        <v>-0.071</v>
      </c>
    </row>
    <row r="315" ht="18.95" customHeight="1" spans="1:11">
      <c r="A315" s="244" t="str">
        <f t="shared" si="8"/>
        <v>是</v>
      </c>
      <c r="B315" s="239">
        <v>2040402</v>
      </c>
      <c r="C315" s="240"/>
      <c r="D315" s="240"/>
      <c r="E315" s="240" t="s">
        <v>140</v>
      </c>
      <c r="F315" s="242" t="s">
        <v>141</v>
      </c>
      <c r="G315" s="238">
        <v>3</v>
      </c>
      <c r="H315" s="204" t="s">
        <v>142</v>
      </c>
      <c r="I315" s="205">
        <v>566</v>
      </c>
      <c r="J315" s="205">
        <v>91</v>
      </c>
      <c r="K315" s="105">
        <f t="shared" si="9"/>
        <v>-0.839</v>
      </c>
    </row>
    <row r="316" ht="18.95" hidden="1" customHeight="1" spans="1:11">
      <c r="A316" s="244" t="str">
        <f t="shared" si="8"/>
        <v>否</v>
      </c>
      <c r="B316" s="239">
        <v>2040403</v>
      </c>
      <c r="C316" s="240"/>
      <c r="D316" s="240"/>
      <c r="E316" s="240" t="s">
        <v>143</v>
      </c>
      <c r="F316" s="242" t="s">
        <v>144</v>
      </c>
      <c r="G316" s="238">
        <v>3</v>
      </c>
      <c r="H316" s="243" t="s">
        <v>145</v>
      </c>
      <c r="I316" s="205">
        <v>0</v>
      </c>
      <c r="J316" s="205">
        <v>0</v>
      </c>
      <c r="K316" s="63" t="str">
        <f t="shared" si="9"/>
        <v/>
      </c>
    </row>
    <row r="317" ht="18.95" customHeight="1" spans="1:11">
      <c r="A317" s="244" t="str">
        <f t="shared" si="8"/>
        <v>是</v>
      </c>
      <c r="B317" s="239">
        <v>2040404</v>
      </c>
      <c r="C317" s="240"/>
      <c r="D317" s="240"/>
      <c r="E317" s="240" t="s">
        <v>146</v>
      </c>
      <c r="F317" s="242" t="s">
        <v>547</v>
      </c>
      <c r="G317" s="238">
        <v>3</v>
      </c>
      <c r="H317" s="204" t="s">
        <v>548</v>
      </c>
      <c r="I317" s="205">
        <v>23</v>
      </c>
      <c r="J317" s="205">
        <v>0</v>
      </c>
      <c r="K317" s="105" t="str">
        <f t="shared" si="9"/>
        <v/>
      </c>
    </row>
    <row r="318" ht="18.95" customHeight="1" spans="1:11">
      <c r="A318" s="244" t="str">
        <f t="shared" si="8"/>
        <v>是</v>
      </c>
      <c r="B318" s="239">
        <v>2040405</v>
      </c>
      <c r="C318" s="240"/>
      <c r="D318" s="240"/>
      <c r="E318" s="240" t="s">
        <v>149</v>
      </c>
      <c r="F318" s="242" t="s">
        <v>549</v>
      </c>
      <c r="G318" s="238">
        <v>3</v>
      </c>
      <c r="H318" s="204" t="s">
        <v>550</v>
      </c>
      <c r="I318" s="205">
        <v>20</v>
      </c>
      <c r="J318" s="205">
        <v>0</v>
      </c>
      <c r="K318" s="105" t="str">
        <f t="shared" si="9"/>
        <v/>
      </c>
    </row>
    <row r="319" ht="18.95" hidden="1" customHeight="1" spans="1:11">
      <c r="A319" s="244" t="str">
        <f t="shared" si="8"/>
        <v>否</v>
      </c>
      <c r="B319" s="239">
        <v>2040406</v>
      </c>
      <c r="C319" s="240"/>
      <c r="D319" s="240"/>
      <c r="E319" s="240" t="s">
        <v>152</v>
      </c>
      <c r="F319" s="242" t="s">
        <v>551</v>
      </c>
      <c r="G319" s="238">
        <v>3</v>
      </c>
      <c r="H319" s="204" t="s">
        <v>552</v>
      </c>
      <c r="I319" s="205">
        <v>0</v>
      </c>
      <c r="J319" s="205">
        <v>0</v>
      </c>
      <c r="K319" s="63" t="str">
        <f t="shared" si="9"/>
        <v/>
      </c>
    </row>
    <row r="320" ht="18.95" hidden="1" customHeight="1" spans="1:11">
      <c r="A320" s="244" t="str">
        <f t="shared" si="8"/>
        <v>否</v>
      </c>
      <c r="B320" s="239">
        <v>2040407</v>
      </c>
      <c r="C320" s="240"/>
      <c r="D320" s="240"/>
      <c r="E320" s="240" t="s">
        <v>155</v>
      </c>
      <c r="F320" s="242" t="s">
        <v>553</v>
      </c>
      <c r="G320" s="238">
        <v>3</v>
      </c>
      <c r="H320" s="204" t="s">
        <v>554</v>
      </c>
      <c r="I320" s="205">
        <v>0</v>
      </c>
      <c r="J320" s="205">
        <v>0</v>
      </c>
      <c r="K320" s="63" t="str">
        <f t="shared" si="9"/>
        <v/>
      </c>
    </row>
    <row r="321" ht="18.95" customHeight="1" spans="1:11">
      <c r="A321" s="244" t="str">
        <f t="shared" si="8"/>
        <v>是</v>
      </c>
      <c r="B321" s="239">
        <v>2040408</v>
      </c>
      <c r="C321" s="240"/>
      <c r="D321" s="240"/>
      <c r="E321" s="240" t="s">
        <v>158</v>
      </c>
      <c r="F321" s="242" t="s">
        <v>555</v>
      </c>
      <c r="G321" s="238">
        <v>3</v>
      </c>
      <c r="H321" s="204" t="s">
        <v>556</v>
      </c>
      <c r="I321" s="205">
        <v>5</v>
      </c>
      <c r="J321" s="205">
        <v>5</v>
      </c>
      <c r="K321" s="105">
        <f t="shared" si="9"/>
        <v>0</v>
      </c>
    </row>
    <row r="322" ht="18.95" customHeight="1" spans="1:11">
      <c r="A322" s="244" t="str">
        <f t="shared" si="8"/>
        <v>是</v>
      </c>
      <c r="B322" s="239">
        <v>2040409</v>
      </c>
      <c r="C322" s="240"/>
      <c r="D322" s="240"/>
      <c r="E322" s="240" t="s">
        <v>161</v>
      </c>
      <c r="F322" s="242" t="s">
        <v>557</v>
      </c>
      <c r="G322" s="238">
        <v>3</v>
      </c>
      <c r="H322" s="204" t="s">
        <v>558</v>
      </c>
      <c r="I322" s="205">
        <v>400</v>
      </c>
      <c r="J322" s="205">
        <v>0</v>
      </c>
      <c r="K322" s="105" t="str">
        <f t="shared" si="9"/>
        <v/>
      </c>
    </row>
    <row r="323" ht="18.95" hidden="1" customHeight="1" spans="1:11">
      <c r="A323" s="244" t="str">
        <f t="shared" si="8"/>
        <v>否</v>
      </c>
      <c r="B323" s="239">
        <v>2040450</v>
      </c>
      <c r="C323" s="240"/>
      <c r="D323" s="240"/>
      <c r="E323" s="240" t="s">
        <v>164</v>
      </c>
      <c r="F323" s="242" t="s">
        <v>165</v>
      </c>
      <c r="G323" s="238">
        <v>3</v>
      </c>
      <c r="H323" s="243" t="s">
        <v>166</v>
      </c>
      <c r="I323" s="205">
        <v>0</v>
      </c>
      <c r="J323" s="205">
        <v>0</v>
      </c>
      <c r="K323" s="63" t="str">
        <f t="shared" si="9"/>
        <v/>
      </c>
    </row>
    <row r="324" ht="18.95" customHeight="1" spans="1:11">
      <c r="A324" s="244" t="str">
        <f t="shared" si="8"/>
        <v>是</v>
      </c>
      <c r="B324" s="239">
        <v>2040499</v>
      </c>
      <c r="C324" s="240"/>
      <c r="D324" s="240"/>
      <c r="E324" s="240" t="s">
        <v>167</v>
      </c>
      <c r="F324" s="242" t="s">
        <v>559</v>
      </c>
      <c r="G324" s="238">
        <v>3</v>
      </c>
      <c r="H324" s="204" t="s">
        <v>560</v>
      </c>
      <c r="I324" s="205">
        <v>25</v>
      </c>
      <c r="J324" s="205">
        <v>20</v>
      </c>
      <c r="K324" s="105">
        <f t="shared" si="9"/>
        <v>-0.2</v>
      </c>
    </row>
    <row r="325" ht="18.95" customHeight="1" spans="1:11">
      <c r="A325" s="244" t="str">
        <f t="shared" si="8"/>
        <v>是</v>
      </c>
      <c r="B325" s="239">
        <v>20405</v>
      </c>
      <c r="C325" s="240"/>
      <c r="D325" s="240" t="s">
        <v>149</v>
      </c>
      <c r="E325" s="240"/>
      <c r="F325" s="241" t="s">
        <v>561</v>
      </c>
      <c r="G325" s="238"/>
      <c r="H325" s="204" t="s">
        <v>562</v>
      </c>
      <c r="I325" s="205">
        <f>SUM(I326:I333)</f>
        <v>2617</v>
      </c>
      <c r="J325" s="205">
        <f>SUM(J326:J333)</f>
        <v>1572</v>
      </c>
      <c r="K325" s="105">
        <f t="shared" si="9"/>
        <v>-0.399</v>
      </c>
    </row>
    <row r="326" ht="18.95" customHeight="1" spans="1:11">
      <c r="A326" s="244" t="str">
        <f t="shared" si="8"/>
        <v>是</v>
      </c>
      <c r="B326" s="239">
        <v>2040501</v>
      </c>
      <c r="C326" s="240"/>
      <c r="D326" s="240"/>
      <c r="E326" s="240" t="s">
        <v>135</v>
      </c>
      <c r="F326" s="242" t="s">
        <v>138</v>
      </c>
      <c r="G326" s="238">
        <v>3</v>
      </c>
      <c r="H326" s="204" t="s">
        <v>139</v>
      </c>
      <c r="I326" s="205">
        <v>1055</v>
      </c>
      <c r="J326" s="205">
        <v>1102</v>
      </c>
      <c r="K326" s="105">
        <f t="shared" si="9"/>
        <v>0.045</v>
      </c>
    </row>
    <row r="327" ht="18.95" customHeight="1" spans="1:11">
      <c r="A327" s="244" t="str">
        <f t="shared" ref="A327:A392" si="10">IF(AND(I327=0,J327=0),"否","是")</f>
        <v>是</v>
      </c>
      <c r="B327" s="239">
        <v>2040502</v>
      </c>
      <c r="C327" s="240"/>
      <c r="D327" s="240"/>
      <c r="E327" s="240" t="s">
        <v>140</v>
      </c>
      <c r="F327" s="242" t="s">
        <v>141</v>
      </c>
      <c r="G327" s="238">
        <v>3</v>
      </c>
      <c r="H327" s="204" t="s">
        <v>142</v>
      </c>
      <c r="I327" s="205">
        <v>793</v>
      </c>
      <c r="J327" s="205">
        <v>201</v>
      </c>
      <c r="K327" s="105">
        <f t="shared" ref="K327:K394" si="11">IF(OR(VALUE(J327)=0,ISERROR(J327/I327-1)),"",ROUND(J327/I327-1,3))</f>
        <v>-0.747</v>
      </c>
    </row>
    <row r="328" ht="18.95" hidden="1" customHeight="1" spans="1:11">
      <c r="A328" s="244" t="str">
        <f t="shared" si="10"/>
        <v>否</v>
      </c>
      <c r="B328" s="239">
        <v>2040503</v>
      </c>
      <c r="C328" s="240"/>
      <c r="D328" s="240"/>
      <c r="E328" s="240" t="s">
        <v>143</v>
      </c>
      <c r="F328" s="242" t="s">
        <v>144</v>
      </c>
      <c r="G328" s="238">
        <v>3</v>
      </c>
      <c r="H328" s="243" t="s">
        <v>145</v>
      </c>
      <c r="I328" s="205">
        <v>0</v>
      </c>
      <c r="J328" s="205">
        <v>0</v>
      </c>
      <c r="K328" s="63" t="str">
        <f t="shared" si="11"/>
        <v/>
      </c>
    </row>
    <row r="329" ht="18.95" customHeight="1" spans="1:11">
      <c r="A329" s="244" t="str">
        <f t="shared" si="10"/>
        <v>是</v>
      </c>
      <c r="B329" s="239">
        <v>2040504</v>
      </c>
      <c r="C329" s="240"/>
      <c r="D329" s="240"/>
      <c r="E329" s="240" t="s">
        <v>146</v>
      </c>
      <c r="F329" s="242" t="s">
        <v>563</v>
      </c>
      <c r="G329" s="238">
        <v>3</v>
      </c>
      <c r="H329" s="204" t="s">
        <v>564</v>
      </c>
      <c r="I329" s="205">
        <v>141</v>
      </c>
      <c r="J329" s="205">
        <v>10</v>
      </c>
      <c r="K329" s="105">
        <f t="shared" si="11"/>
        <v>-0.929</v>
      </c>
    </row>
    <row r="330" ht="18.95" customHeight="1" spans="1:11">
      <c r="A330" s="244" t="str">
        <f t="shared" si="10"/>
        <v>是</v>
      </c>
      <c r="B330" s="239">
        <v>2040505</v>
      </c>
      <c r="C330" s="240"/>
      <c r="D330" s="240"/>
      <c r="E330" s="240" t="s">
        <v>149</v>
      </c>
      <c r="F330" s="242" t="s">
        <v>565</v>
      </c>
      <c r="G330" s="238">
        <v>3</v>
      </c>
      <c r="H330" s="204" t="s">
        <v>566</v>
      </c>
      <c r="I330" s="205">
        <v>170</v>
      </c>
      <c r="J330" s="205">
        <v>187</v>
      </c>
      <c r="K330" s="105">
        <f t="shared" si="11"/>
        <v>0.1</v>
      </c>
    </row>
    <row r="331" ht="18.95" customHeight="1" spans="1:11">
      <c r="A331" s="244" t="str">
        <f t="shared" si="10"/>
        <v>是</v>
      </c>
      <c r="B331" s="239">
        <v>2040506</v>
      </c>
      <c r="C331" s="240"/>
      <c r="D331" s="240"/>
      <c r="E331" s="240" t="s">
        <v>152</v>
      </c>
      <c r="F331" s="242" t="s">
        <v>567</v>
      </c>
      <c r="G331" s="238">
        <v>3</v>
      </c>
      <c r="H331" s="204" t="s">
        <v>568</v>
      </c>
      <c r="I331" s="205">
        <v>350</v>
      </c>
      <c r="J331" s="205">
        <v>5</v>
      </c>
      <c r="K331" s="105">
        <f t="shared" si="11"/>
        <v>-0.986</v>
      </c>
    </row>
    <row r="332" ht="18.95" hidden="1" customHeight="1" spans="1:11">
      <c r="A332" s="244" t="str">
        <f t="shared" si="10"/>
        <v>否</v>
      </c>
      <c r="B332" s="239">
        <v>2040550</v>
      </c>
      <c r="C332" s="240"/>
      <c r="D332" s="240"/>
      <c r="E332" s="240" t="s">
        <v>164</v>
      </c>
      <c r="F332" s="242" t="s">
        <v>165</v>
      </c>
      <c r="G332" s="238">
        <v>3</v>
      </c>
      <c r="H332" s="243" t="s">
        <v>166</v>
      </c>
      <c r="I332" s="205">
        <v>0</v>
      </c>
      <c r="J332" s="205">
        <v>0</v>
      </c>
      <c r="K332" s="63" t="str">
        <f t="shared" si="11"/>
        <v/>
      </c>
    </row>
    <row r="333" ht="18.95" customHeight="1" spans="1:11">
      <c r="A333" s="244" t="str">
        <f t="shared" si="10"/>
        <v>是</v>
      </c>
      <c r="B333" s="239">
        <v>2040599</v>
      </c>
      <c r="C333" s="240"/>
      <c r="D333" s="240"/>
      <c r="E333" s="240" t="s">
        <v>167</v>
      </c>
      <c r="F333" s="242" t="s">
        <v>569</v>
      </c>
      <c r="G333" s="238">
        <v>3</v>
      </c>
      <c r="H333" s="204" t="s">
        <v>570</v>
      </c>
      <c r="I333" s="205">
        <v>108</v>
      </c>
      <c r="J333" s="205">
        <v>67</v>
      </c>
      <c r="K333" s="105">
        <f t="shared" si="11"/>
        <v>-0.38</v>
      </c>
    </row>
    <row r="334" ht="18.95" customHeight="1" spans="1:11">
      <c r="A334" s="244" t="str">
        <f t="shared" si="10"/>
        <v>是</v>
      </c>
      <c r="B334" s="239">
        <v>20406</v>
      </c>
      <c r="C334" s="240"/>
      <c r="D334" s="240" t="s">
        <v>152</v>
      </c>
      <c r="E334" s="240"/>
      <c r="F334" s="241" t="s">
        <v>571</v>
      </c>
      <c r="G334" s="238"/>
      <c r="H334" s="204" t="s">
        <v>572</v>
      </c>
      <c r="I334" s="205">
        <f>SUM(I335:I347)</f>
        <v>8083</v>
      </c>
      <c r="J334" s="205">
        <f>SUM(J335:J347)</f>
        <v>11166</v>
      </c>
      <c r="K334" s="105">
        <f t="shared" si="11"/>
        <v>0.381</v>
      </c>
    </row>
    <row r="335" ht="18.95" customHeight="1" spans="1:11">
      <c r="A335" s="244" t="str">
        <f t="shared" si="10"/>
        <v>是</v>
      </c>
      <c r="B335" s="239">
        <v>2040601</v>
      </c>
      <c r="C335" s="240"/>
      <c r="D335" s="240"/>
      <c r="E335" s="240" t="s">
        <v>135</v>
      </c>
      <c r="F335" s="242" t="s">
        <v>138</v>
      </c>
      <c r="G335" s="238">
        <v>3</v>
      </c>
      <c r="H335" s="204" t="s">
        <v>139</v>
      </c>
      <c r="I335" s="205">
        <v>6330</v>
      </c>
      <c r="J335" s="205">
        <v>8465</v>
      </c>
      <c r="K335" s="105">
        <f t="shared" si="11"/>
        <v>0.337</v>
      </c>
    </row>
    <row r="336" ht="18.95" customHeight="1" spans="1:11">
      <c r="A336" s="244" t="str">
        <f t="shared" si="10"/>
        <v>是</v>
      </c>
      <c r="B336" s="239">
        <v>2040602</v>
      </c>
      <c r="C336" s="240"/>
      <c r="D336" s="240"/>
      <c r="E336" s="240" t="s">
        <v>140</v>
      </c>
      <c r="F336" s="242" t="s">
        <v>141</v>
      </c>
      <c r="G336" s="238">
        <v>3</v>
      </c>
      <c r="H336" s="204" t="s">
        <v>142</v>
      </c>
      <c r="I336" s="205">
        <v>268</v>
      </c>
      <c r="J336" s="205">
        <v>869</v>
      </c>
      <c r="K336" s="105">
        <f t="shared" si="11"/>
        <v>2.243</v>
      </c>
    </row>
    <row r="337" ht="18.95" hidden="1" customHeight="1" spans="1:11">
      <c r="A337" s="244" t="str">
        <f t="shared" si="10"/>
        <v>否</v>
      </c>
      <c r="B337" s="239">
        <v>2040603</v>
      </c>
      <c r="C337" s="240"/>
      <c r="D337" s="240"/>
      <c r="E337" s="240" t="s">
        <v>143</v>
      </c>
      <c r="F337" s="242" t="s">
        <v>144</v>
      </c>
      <c r="G337" s="238">
        <v>3</v>
      </c>
      <c r="H337" s="243" t="s">
        <v>145</v>
      </c>
      <c r="I337" s="205">
        <v>0</v>
      </c>
      <c r="J337" s="205">
        <v>0</v>
      </c>
      <c r="K337" s="63" t="str">
        <f t="shared" si="11"/>
        <v/>
      </c>
    </row>
    <row r="338" ht="18.95" customHeight="1" spans="1:11">
      <c r="A338" s="244" t="str">
        <f t="shared" si="10"/>
        <v>是</v>
      </c>
      <c r="B338" s="239">
        <v>2040604</v>
      </c>
      <c r="C338" s="240"/>
      <c r="D338" s="240"/>
      <c r="E338" s="240" t="s">
        <v>146</v>
      </c>
      <c r="F338" s="242" t="s">
        <v>573</v>
      </c>
      <c r="G338" s="238">
        <v>3</v>
      </c>
      <c r="H338" s="204" t="s">
        <v>574</v>
      </c>
      <c r="I338" s="205">
        <v>651</v>
      </c>
      <c r="J338" s="205">
        <v>864</v>
      </c>
      <c r="K338" s="105">
        <f t="shared" si="11"/>
        <v>0.327</v>
      </c>
    </row>
    <row r="339" ht="18.95" customHeight="1" spans="1:11">
      <c r="A339" s="244" t="str">
        <f t="shared" si="10"/>
        <v>是</v>
      </c>
      <c r="B339" s="239">
        <v>2040605</v>
      </c>
      <c r="C339" s="240"/>
      <c r="D339" s="240"/>
      <c r="E339" s="240" t="s">
        <v>149</v>
      </c>
      <c r="F339" s="242" t="s">
        <v>575</v>
      </c>
      <c r="G339" s="238">
        <v>3</v>
      </c>
      <c r="H339" s="204" t="s">
        <v>576</v>
      </c>
      <c r="I339" s="205">
        <v>373</v>
      </c>
      <c r="J339" s="205">
        <v>371</v>
      </c>
      <c r="K339" s="105">
        <f t="shared" si="11"/>
        <v>-0.005</v>
      </c>
    </row>
    <row r="340" ht="18.95" customHeight="1" spans="1:11">
      <c r="A340" s="244" t="str">
        <f t="shared" si="10"/>
        <v>是</v>
      </c>
      <c r="B340" s="239">
        <v>2040606</v>
      </c>
      <c r="C340" s="240"/>
      <c r="D340" s="240"/>
      <c r="E340" s="240" t="s">
        <v>152</v>
      </c>
      <c r="F340" s="242" t="s">
        <v>577</v>
      </c>
      <c r="G340" s="238">
        <v>3</v>
      </c>
      <c r="H340" s="204" t="s">
        <v>578</v>
      </c>
      <c r="I340" s="205">
        <v>23</v>
      </c>
      <c r="J340" s="205">
        <v>23</v>
      </c>
      <c r="K340" s="105">
        <f t="shared" si="11"/>
        <v>0</v>
      </c>
    </row>
    <row r="341" ht="18.95" customHeight="1" spans="1:11">
      <c r="A341" s="244" t="str">
        <f t="shared" si="10"/>
        <v>是</v>
      </c>
      <c r="B341" s="239">
        <v>2040607</v>
      </c>
      <c r="C341" s="240"/>
      <c r="D341" s="240"/>
      <c r="E341" s="240" t="s">
        <v>155</v>
      </c>
      <c r="F341" s="242" t="s">
        <v>579</v>
      </c>
      <c r="G341" s="238">
        <v>3</v>
      </c>
      <c r="H341" s="204" t="s">
        <v>580</v>
      </c>
      <c r="I341" s="205">
        <v>213</v>
      </c>
      <c r="J341" s="205">
        <v>205</v>
      </c>
      <c r="K341" s="105">
        <f t="shared" si="11"/>
        <v>-0.038</v>
      </c>
    </row>
    <row r="342" ht="18.95" customHeight="1" spans="1:11">
      <c r="A342" s="244" t="str">
        <f t="shared" si="10"/>
        <v>是</v>
      </c>
      <c r="B342" s="239">
        <v>2040608</v>
      </c>
      <c r="C342" s="240"/>
      <c r="D342" s="240"/>
      <c r="E342" s="240" t="s">
        <v>158</v>
      </c>
      <c r="F342" s="242" t="s">
        <v>581</v>
      </c>
      <c r="G342" s="238">
        <v>3</v>
      </c>
      <c r="H342" s="206" t="s">
        <v>582</v>
      </c>
      <c r="I342" s="205">
        <v>6</v>
      </c>
      <c r="J342" s="205">
        <v>10</v>
      </c>
      <c r="K342" s="105">
        <f t="shared" si="11"/>
        <v>0.667</v>
      </c>
    </row>
    <row r="343" ht="18.95" hidden="1" customHeight="1" spans="1:11">
      <c r="A343" s="244" t="str">
        <f t="shared" si="10"/>
        <v>否</v>
      </c>
      <c r="B343" s="239">
        <v>2040609</v>
      </c>
      <c r="C343" s="240"/>
      <c r="D343" s="240"/>
      <c r="E343" s="240" t="s">
        <v>161</v>
      </c>
      <c r="F343" s="242" t="s">
        <v>583</v>
      </c>
      <c r="G343" s="238">
        <v>3</v>
      </c>
      <c r="H343" s="206" t="s">
        <v>584</v>
      </c>
      <c r="I343" s="205">
        <v>0</v>
      </c>
      <c r="J343" s="205">
        <v>0</v>
      </c>
      <c r="K343" s="63" t="str">
        <f t="shared" si="11"/>
        <v/>
      </c>
    </row>
    <row r="344" ht="18.95" customHeight="1" spans="1:11">
      <c r="A344" s="244" t="str">
        <f t="shared" si="10"/>
        <v>是</v>
      </c>
      <c r="B344" s="247">
        <v>2040610</v>
      </c>
      <c r="C344" s="240"/>
      <c r="D344" s="240"/>
      <c r="E344" s="321" t="s">
        <v>272</v>
      </c>
      <c r="F344" s="248" t="s">
        <v>585</v>
      </c>
      <c r="G344" s="238">
        <v>3</v>
      </c>
      <c r="H344" s="206" t="s">
        <v>586</v>
      </c>
      <c r="I344" s="205">
        <v>84</v>
      </c>
      <c r="J344" s="205">
        <v>80</v>
      </c>
      <c r="K344" s="105">
        <f t="shared" si="11"/>
        <v>-0.048</v>
      </c>
    </row>
    <row r="345" ht="18.95" customHeight="1" spans="1:11">
      <c r="A345" s="244" t="str">
        <f t="shared" si="10"/>
        <v>是</v>
      </c>
      <c r="B345" s="247">
        <v>2040611</v>
      </c>
      <c r="C345" s="240"/>
      <c r="D345" s="240"/>
      <c r="E345" s="321" t="s">
        <v>289</v>
      </c>
      <c r="F345" s="248" t="s">
        <v>587</v>
      </c>
      <c r="G345" s="238">
        <v>3</v>
      </c>
      <c r="H345" s="206" t="s">
        <v>588</v>
      </c>
      <c r="I345" s="205">
        <v>3</v>
      </c>
      <c r="J345" s="205">
        <v>0</v>
      </c>
      <c r="K345" s="105" t="str">
        <f t="shared" si="11"/>
        <v/>
      </c>
    </row>
    <row r="346" ht="18.95" customHeight="1" spans="1:11">
      <c r="A346" s="244" t="str">
        <f t="shared" si="10"/>
        <v>是</v>
      </c>
      <c r="B346" s="239">
        <v>2040650</v>
      </c>
      <c r="C346" s="240"/>
      <c r="D346" s="240"/>
      <c r="E346" s="240" t="s">
        <v>164</v>
      </c>
      <c r="F346" s="242" t="s">
        <v>165</v>
      </c>
      <c r="G346" s="238">
        <v>3</v>
      </c>
      <c r="H346" s="204" t="s">
        <v>166</v>
      </c>
      <c r="I346" s="205">
        <v>0</v>
      </c>
      <c r="J346" s="205">
        <v>16</v>
      </c>
      <c r="K346" s="105" t="str">
        <f t="shared" si="11"/>
        <v/>
      </c>
    </row>
    <row r="347" ht="18.95" customHeight="1" spans="1:11">
      <c r="A347" s="244" t="str">
        <f t="shared" si="10"/>
        <v>是</v>
      </c>
      <c r="B347" s="239">
        <v>2040699</v>
      </c>
      <c r="C347" s="240"/>
      <c r="D347" s="240"/>
      <c r="E347" s="240" t="s">
        <v>167</v>
      </c>
      <c r="F347" s="242" t="s">
        <v>589</v>
      </c>
      <c r="G347" s="238">
        <v>3</v>
      </c>
      <c r="H347" s="204" t="s">
        <v>590</v>
      </c>
      <c r="I347" s="205">
        <v>132</v>
      </c>
      <c r="J347" s="205">
        <v>263</v>
      </c>
      <c r="K347" s="105">
        <f t="shared" si="11"/>
        <v>0.992</v>
      </c>
    </row>
    <row r="348" ht="18.95" hidden="1" customHeight="1" spans="1:11">
      <c r="A348" s="244" t="str">
        <f t="shared" si="10"/>
        <v>否</v>
      </c>
      <c r="B348" s="239">
        <v>20407</v>
      </c>
      <c r="C348" s="240"/>
      <c r="D348" s="240" t="s">
        <v>155</v>
      </c>
      <c r="E348" s="240"/>
      <c r="F348" s="241" t="s">
        <v>591</v>
      </c>
      <c r="G348" s="238"/>
      <c r="H348" s="243" t="s">
        <v>592</v>
      </c>
      <c r="I348" s="205">
        <f>SUM(I349:I356)</f>
        <v>0</v>
      </c>
      <c r="J348" s="205">
        <f>SUM(J349:J356)</f>
        <v>0</v>
      </c>
      <c r="K348" s="63" t="str">
        <f t="shared" si="11"/>
        <v/>
      </c>
    </row>
    <row r="349" ht="18.95" hidden="1" customHeight="1" spans="1:11">
      <c r="A349" s="244" t="str">
        <f t="shared" si="10"/>
        <v>否</v>
      </c>
      <c r="B349" s="239">
        <v>2040701</v>
      </c>
      <c r="C349" s="240"/>
      <c r="D349" s="240"/>
      <c r="E349" s="240" t="s">
        <v>135</v>
      </c>
      <c r="F349" s="242" t="s">
        <v>138</v>
      </c>
      <c r="G349" s="238">
        <v>3</v>
      </c>
      <c r="H349" s="243" t="s">
        <v>139</v>
      </c>
      <c r="I349" s="205">
        <v>0</v>
      </c>
      <c r="J349" s="205">
        <v>0</v>
      </c>
      <c r="K349" s="63" t="str">
        <f t="shared" si="11"/>
        <v/>
      </c>
    </row>
    <row r="350" ht="18.95" hidden="1" customHeight="1" spans="1:11">
      <c r="A350" s="244" t="str">
        <f t="shared" si="10"/>
        <v>否</v>
      </c>
      <c r="B350" s="239">
        <v>2040702</v>
      </c>
      <c r="C350" s="240"/>
      <c r="D350" s="240"/>
      <c r="E350" s="240" t="s">
        <v>140</v>
      </c>
      <c r="F350" s="242" t="s">
        <v>141</v>
      </c>
      <c r="G350" s="238">
        <v>3</v>
      </c>
      <c r="H350" s="243" t="s">
        <v>142</v>
      </c>
      <c r="I350" s="205">
        <v>0</v>
      </c>
      <c r="J350" s="205">
        <v>0</v>
      </c>
      <c r="K350" s="63" t="str">
        <f t="shared" si="11"/>
        <v/>
      </c>
    </row>
    <row r="351" ht="18.95" hidden="1" customHeight="1" spans="1:11">
      <c r="A351" s="244" t="str">
        <f t="shared" si="10"/>
        <v>否</v>
      </c>
      <c r="B351" s="239">
        <v>2040703</v>
      </c>
      <c r="C351" s="240"/>
      <c r="D351" s="240"/>
      <c r="E351" s="240" t="s">
        <v>143</v>
      </c>
      <c r="F351" s="242" t="s">
        <v>144</v>
      </c>
      <c r="G351" s="238">
        <v>3</v>
      </c>
      <c r="H351" s="243" t="s">
        <v>145</v>
      </c>
      <c r="I351" s="205">
        <v>0</v>
      </c>
      <c r="J351" s="205">
        <v>0</v>
      </c>
      <c r="K351" s="63" t="str">
        <f t="shared" si="11"/>
        <v/>
      </c>
    </row>
    <row r="352" ht="18.95" hidden="1" customHeight="1" spans="1:11">
      <c r="A352" s="244" t="str">
        <f t="shared" si="10"/>
        <v>否</v>
      </c>
      <c r="B352" s="239">
        <v>2040704</v>
      </c>
      <c r="C352" s="240"/>
      <c r="D352" s="240"/>
      <c r="E352" s="240" t="s">
        <v>146</v>
      </c>
      <c r="F352" s="242" t="s">
        <v>593</v>
      </c>
      <c r="G352" s="238">
        <v>3</v>
      </c>
      <c r="H352" s="243" t="s">
        <v>594</v>
      </c>
      <c r="I352" s="205">
        <v>0</v>
      </c>
      <c r="J352" s="205">
        <v>0</v>
      </c>
      <c r="K352" s="63" t="str">
        <f t="shared" si="11"/>
        <v/>
      </c>
    </row>
    <row r="353" ht="18.95" hidden="1" customHeight="1" spans="1:11">
      <c r="A353" s="244" t="str">
        <f t="shared" si="10"/>
        <v>否</v>
      </c>
      <c r="B353" s="239">
        <v>2040705</v>
      </c>
      <c r="C353" s="240"/>
      <c r="D353" s="240"/>
      <c r="E353" s="240" t="s">
        <v>149</v>
      </c>
      <c r="F353" s="242" t="s">
        <v>595</v>
      </c>
      <c r="G353" s="238">
        <v>3</v>
      </c>
      <c r="H353" s="243" t="s">
        <v>596</v>
      </c>
      <c r="I353" s="205">
        <v>0</v>
      </c>
      <c r="J353" s="205">
        <v>0</v>
      </c>
      <c r="K353" s="63" t="str">
        <f t="shared" si="11"/>
        <v/>
      </c>
    </row>
    <row r="354" ht="18.95" hidden="1" customHeight="1" spans="1:11">
      <c r="A354" s="244" t="str">
        <f t="shared" si="10"/>
        <v>否</v>
      </c>
      <c r="B354" s="239">
        <v>2040706</v>
      </c>
      <c r="C354" s="240"/>
      <c r="D354" s="240"/>
      <c r="E354" s="240" t="s">
        <v>152</v>
      </c>
      <c r="F354" s="242" t="s">
        <v>597</v>
      </c>
      <c r="G354" s="238">
        <v>3</v>
      </c>
      <c r="H354" s="243" t="s">
        <v>598</v>
      </c>
      <c r="I354" s="205">
        <v>0</v>
      </c>
      <c r="J354" s="205">
        <v>0</v>
      </c>
      <c r="K354" s="63" t="str">
        <f t="shared" si="11"/>
        <v/>
      </c>
    </row>
    <row r="355" ht="18.95" hidden="1" customHeight="1" spans="1:11">
      <c r="A355" s="244" t="str">
        <f t="shared" si="10"/>
        <v>否</v>
      </c>
      <c r="B355" s="239">
        <v>2040750</v>
      </c>
      <c r="C355" s="240"/>
      <c r="D355" s="240"/>
      <c r="E355" s="240" t="s">
        <v>164</v>
      </c>
      <c r="F355" s="242" t="s">
        <v>165</v>
      </c>
      <c r="G355" s="238">
        <v>3</v>
      </c>
      <c r="H355" s="243" t="s">
        <v>166</v>
      </c>
      <c r="I355" s="205">
        <v>0</v>
      </c>
      <c r="J355" s="205">
        <v>0</v>
      </c>
      <c r="K355" s="63" t="str">
        <f t="shared" si="11"/>
        <v/>
      </c>
    </row>
    <row r="356" ht="18.95" hidden="1" customHeight="1" spans="1:11">
      <c r="A356" s="244" t="str">
        <f t="shared" si="10"/>
        <v>否</v>
      </c>
      <c r="B356" s="239">
        <v>2040799</v>
      </c>
      <c r="C356" s="240"/>
      <c r="D356" s="240"/>
      <c r="E356" s="240" t="s">
        <v>167</v>
      </c>
      <c r="F356" s="242" t="s">
        <v>599</v>
      </c>
      <c r="G356" s="238">
        <v>3</v>
      </c>
      <c r="H356" s="243" t="s">
        <v>600</v>
      </c>
      <c r="I356" s="205">
        <v>0</v>
      </c>
      <c r="J356" s="205">
        <v>0</v>
      </c>
      <c r="K356" s="63" t="str">
        <f t="shared" si="11"/>
        <v/>
      </c>
    </row>
    <row r="357" ht="18.95" hidden="1" customHeight="1" spans="1:11">
      <c r="A357" s="244" t="str">
        <f t="shared" si="10"/>
        <v>否</v>
      </c>
      <c r="B357" s="239">
        <v>20408</v>
      </c>
      <c r="C357" s="240"/>
      <c r="D357" s="240" t="s">
        <v>158</v>
      </c>
      <c r="E357" s="240"/>
      <c r="F357" s="241" t="s">
        <v>601</v>
      </c>
      <c r="G357" s="238"/>
      <c r="H357" s="243" t="s">
        <v>602</v>
      </c>
      <c r="I357" s="205">
        <f>SUM(I358:I365)</f>
        <v>0</v>
      </c>
      <c r="J357" s="205">
        <f>SUM(J358:J365)</f>
        <v>0</v>
      </c>
      <c r="K357" s="63" t="str">
        <f t="shared" si="11"/>
        <v/>
      </c>
    </row>
    <row r="358" ht="18.95" hidden="1" customHeight="1" spans="1:11">
      <c r="A358" s="244" t="str">
        <f t="shared" si="10"/>
        <v>否</v>
      </c>
      <c r="B358" s="239">
        <v>2040801</v>
      </c>
      <c r="C358" s="240"/>
      <c r="D358" s="240"/>
      <c r="E358" s="240" t="s">
        <v>135</v>
      </c>
      <c r="F358" s="242" t="s">
        <v>138</v>
      </c>
      <c r="G358" s="238">
        <v>3</v>
      </c>
      <c r="H358" s="243" t="s">
        <v>139</v>
      </c>
      <c r="I358" s="205">
        <v>0</v>
      </c>
      <c r="J358" s="205">
        <v>0</v>
      </c>
      <c r="K358" s="63" t="str">
        <f t="shared" si="11"/>
        <v/>
      </c>
    </row>
    <row r="359" ht="18.95" hidden="1" customHeight="1" spans="1:11">
      <c r="A359" s="244" t="str">
        <f t="shared" si="10"/>
        <v>否</v>
      </c>
      <c r="B359" s="239">
        <v>2040802</v>
      </c>
      <c r="C359" s="240"/>
      <c r="D359" s="240"/>
      <c r="E359" s="240" t="s">
        <v>140</v>
      </c>
      <c r="F359" s="242" t="s">
        <v>141</v>
      </c>
      <c r="G359" s="238">
        <v>3</v>
      </c>
      <c r="H359" s="243" t="s">
        <v>142</v>
      </c>
      <c r="I359" s="205">
        <v>0</v>
      </c>
      <c r="J359" s="205">
        <v>0</v>
      </c>
      <c r="K359" s="63" t="str">
        <f t="shared" si="11"/>
        <v/>
      </c>
    </row>
    <row r="360" ht="18.95" hidden="1" customHeight="1" spans="1:11">
      <c r="A360" s="244" t="str">
        <f t="shared" si="10"/>
        <v>否</v>
      </c>
      <c r="B360" s="239">
        <v>2040803</v>
      </c>
      <c r="C360" s="240"/>
      <c r="D360" s="240"/>
      <c r="E360" s="240" t="s">
        <v>143</v>
      </c>
      <c r="F360" s="242" t="s">
        <v>144</v>
      </c>
      <c r="G360" s="238">
        <v>3</v>
      </c>
      <c r="H360" s="243" t="s">
        <v>145</v>
      </c>
      <c r="I360" s="205">
        <v>0</v>
      </c>
      <c r="J360" s="205">
        <v>0</v>
      </c>
      <c r="K360" s="63" t="str">
        <f t="shared" si="11"/>
        <v/>
      </c>
    </row>
    <row r="361" ht="18.95" hidden="1" customHeight="1" spans="1:11">
      <c r="A361" s="244" t="str">
        <f t="shared" si="10"/>
        <v>否</v>
      </c>
      <c r="B361" s="239">
        <v>2040804</v>
      </c>
      <c r="C361" s="240"/>
      <c r="D361" s="240"/>
      <c r="E361" s="240" t="s">
        <v>146</v>
      </c>
      <c r="F361" s="242" t="s">
        <v>603</v>
      </c>
      <c r="G361" s="238">
        <v>3</v>
      </c>
      <c r="H361" s="243" t="s">
        <v>604</v>
      </c>
      <c r="I361" s="205">
        <v>0</v>
      </c>
      <c r="J361" s="205">
        <v>0</v>
      </c>
      <c r="K361" s="63" t="str">
        <f t="shared" si="11"/>
        <v/>
      </c>
    </row>
    <row r="362" ht="18.95" hidden="1" customHeight="1" spans="1:11">
      <c r="A362" s="244" t="str">
        <f t="shared" si="10"/>
        <v>否</v>
      </c>
      <c r="B362" s="239">
        <v>2040805</v>
      </c>
      <c r="C362" s="240"/>
      <c r="D362" s="240"/>
      <c r="E362" s="240" t="s">
        <v>149</v>
      </c>
      <c r="F362" s="242" t="s">
        <v>605</v>
      </c>
      <c r="G362" s="238">
        <v>3</v>
      </c>
      <c r="H362" s="243" t="s">
        <v>606</v>
      </c>
      <c r="I362" s="205">
        <v>0</v>
      </c>
      <c r="J362" s="205">
        <v>0</v>
      </c>
      <c r="K362" s="63" t="str">
        <f t="shared" si="11"/>
        <v/>
      </c>
    </row>
    <row r="363" ht="18.95" hidden="1" customHeight="1" spans="1:11">
      <c r="A363" s="244" t="str">
        <f t="shared" si="10"/>
        <v>否</v>
      </c>
      <c r="B363" s="239">
        <v>2040806</v>
      </c>
      <c r="C363" s="240"/>
      <c r="D363" s="240"/>
      <c r="E363" s="240" t="s">
        <v>152</v>
      </c>
      <c r="F363" s="242" t="s">
        <v>607</v>
      </c>
      <c r="G363" s="238">
        <v>3</v>
      </c>
      <c r="H363" s="243" t="s">
        <v>608</v>
      </c>
      <c r="I363" s="205">
        <v>0</v>
      </c>
      <c r="J363" s="205">
        <v>0</v>
      </c>
      <c r="K363" s="63" t="str">
        <f t="shared" si="11"/>
        <v/>
      </c>
    </row>
    <row r="364" ht="18.95" hidden="1" customHeight="1" spans="1:11">
      <c r="A364" s="244" t="str">
        <f t="shared" si="10"/>
        <v>否</v>
      </c>
      <c r="B364" s="239">
        <v>2040850</v>
      </c>
      <c r="C364" s="240"/>
      <c r="D364" s="240"/>
      <c r="E364" s="240" t="s">
        <v>164</v>
      </c>
      <c r="F364" s="242" t="s">
        <v>165</v>
      </c>
      <c r="G364" s="238">
        <v>3</v>
      </c>
      <c r="H364" s="243" t="s">
        <v>166</v>
      </c>
      <c r="I364" s="205">
        <v>0</v>
      </c>
      <c r="J364" s="205">
        <v>0</v>
      </c>
      <c r="K364" s="63" t="str">
        <f t="shared" si="11"/>
        <v/>
      </c>
    </row>
    <row r="365" ht="18.95" hidden="1" customHeight="1" spans="1:11">
      <c r="A365" s="244" t="str">
        <f t="shared" si="10"/>
        <v>否</v>
      </c>
      <c r="B365" s="239">
        <v>2040899</v>
      </c>
      <c r="C365" s="240"/>
      <c r="D365" s="240"/>
      <c r="E365" s="240" t="s">
        <v>167</v>
      </c>
      <c r="F365" s="242" t="s">
        <v>609</v>
      </c>
      <c r="G365" s="238">
        <v>3</v>
      </c>
      <c r="H365" s="243" t="s">
        <v>610</v>
      </c>
      <c r="I365" s="205">
        <v>0</v>
      </c>
      <c r="J365" s="205">
        <v>0</v>
      </c>
      <c r="K365" s="63" t="str">
        <f t="shared" si="11"/>
        <v/>
      </c>
    </row>
    <row r="366" ht="18.95" hidden="1" customHeight="1" spans="1:11">
      <c r="A366" s="244" t="str">
        <f t="shared" si="10"/>
        <v>否</v>
      </c>
      <c r="B366" s="239">
        <v>20409</v>
      </c>
      <c r="C366" s="240"/>
      <c r="D366" s="240" t="s">
        <v>161</v>
      </c>
      <c r="E366" s="240"/>
      <c r="F366" s="241" t="s">
        <v>611</v>
      </c>
      <c r="G366" s="238"/>
      <c r="H366" s="243" t="s">
        <v>612</v>
      </c>
      <c r="I366" s="205">
        <f>SUM(I367:I373)</f>
        <v>0</v>
      </c>
      <c r="J366" s="205">
        <f>SUM(J367:J373)</f>
        <v>0</v>
      </c>
      <c r="K366" s="63" t="str">
        <f t="shared" si="11"/>
        <v/>
      </c>
    </row>
    <row r="367" ht="18.95" hidden="1" customHeight="1" spans="1:11">
      <c r="A367" s="244" t="str">
        <f t="shared" si="10"/>
        <v>否</v>
      </c>
      <c r="B367" s="239">
        <v>2040901</v>
      </c>
      <c r="C367" s="240"/>
      <c r="D367" s="240"/>
      <c r="E367" s="240" t="s">
        <v>135</v>
      </c>
      <c r="F367" s="242" t="s">
        <v>138</v>
      </c>
      <c r="G367" s="238">
        <v>3</v>
      </c>
      <c r="H367" s="243" t="s">
        <v>139</v>
      </c>
      <c r="I367" s="205">
        <v>0</v>
      </c>
      <c r="J367" s="205">
        <v>0</v>
      </c>
      <c r="K367" s="63" t="str">
        <f t="shared" si="11"/>
        <v/>
      </c>
    </row>
    <row r="368" ht="18.95" hidden="1" customHeight="1" spans="1:11">
      <c r="A368" s="244" t="str">
        <f t="shared" si="10"/>
        <v>否</v>
      </c>
      <c r="B368" s="239">
        <v>2040902</v>
      </c>
      <c r="C368" s="240"/>
      <c r="D368" s="240"/>
      <c r="E368" s="240" t="s">
        <v>140</v>
      </c>
      <c r="F368" s="242" t="s">
        <v>141</v>
      </c>
      <c r="G368" s="238">
        <v>3</v>
      </c>
      <c r="H368" s="243" t="s">
        <v>142</v>
      </c>
      <c r="I368" s="205">
        <v>0</v>
      </c>
      <c r="J368" s="205">
        <v>0</v>
      </c>
      <c r="K368" s="63" t="str">
        <f t="shared" si="11"/>
        <v/>
      </c>
    </row>
    <row r="369" ht="18.95" hidden="1" customHeight="1" spans="1:11">
      <c r="A369" s="244" t="str">
        <f t="shared" si="10"/>
        <v>否</v>
      </c>
      <c r="B369" s="239">
        <v>2040903</v>
      </c>
      <c r="C369" s="240"/>
      <c r="D369" s="240"/>
      <c r="E369" s="240" t="s">
        <v>143</v>
      </c>
      <c r="F369" s="242" t="s">
        <v>144</v>
      </c>
      <c r="G369" s="238">
        <v>3</v>
      </c>
      <c r="H369" s="243" t="s">
        <v>145</v>
      </c>
      <c r="I369" s="205">
        <v>0</v>
      </c>
      <c r="J369" s="205">
        <v>0</v>
      </c>
      <c r="K369" s="63" t="str">
        <f t="shared" si="11"/>
        <v/>
      </c>
    </row>
    <row r="370" ht="18.95" hidden="1" customHeight="1" spans="1:11">
      <c r="A370" s="244" t="str">
        <f t="shared" si="10"/>
        <v>否</v>
      </c>
      <c r="B370" s="239">
        <v>2040904</v>
      </c>
      <c r="C370" s="240"/>
      <c r="D370" s="240"/>
      <c r="E370" s="240" t="s">
        <v>146</v>
      </c>
      <c r="F370" s="242" t="s">
        <v>613</v>
      </c>
      <c r="G370" s="238">
        <v>3</v>
      </c>
      <c r="H370" s="243" t="s">
        <v>614</v>
      </c>
      <c r="I370" s="205">
        <v>0</v>
      </c>
      <c r="J370" s="205">
        <v>0</v>
      </c>
      <c r="K370" s="63" t="str">
        <f t="shared" si="11"/>
        <v/>
      </c>
    </row>
    <row r="371" ht="18.95" hidden="1" customHeight="1" spans="1:11">
      <c r="A371" s="244" t="str">
        <f t="shared" si="10"/>
        <v>否</v>
      </c>
      <c r="B371" s="239">
        <v>2040905</v>
      </c>
      <c r="C371" s="240"/>
      <c r="D371" s="240"/>
      <c r="E371" s="240" t="s">
        <v>149</v>
      </c>
      <c r="F371" s="242" t="s">
        <v>615</v>
      </c>
      <c r="G371" s="238">
        <v>3</v>
      </c>
      <c r="H371" s="243" t="s">
        <v>616</v>
      </c>
      <c r="I371" s="205">
        <v>0</v>
      </c>
      <c r="J371" s="205">
        <v>0</v>
      </c>
      <c r="K371" s="63" t="str">
        <f t="shared" si="11"/>
        <v/>
      </c>
    </row>
    <row r="372" ht="18.95" hidden="1" customHeight="1" spans="1:11">
      <c r="A372" s="244" t="str">
        <f t="shared" si="10"/>
        <v>否</v>
      </c>
      <c r="B372" s="239">
        <v>2040950</v>
      </c>
      <c r="C372" s="240"/>
      <c r="D372" s="240"/>
      <c r="E372" s="240" t="s">
        <v>164</v>
      </c>
      <c r="F372" s="242" t="s">
        <v>165</v>
      </c>
      <c r="G372" s="238">
        <v>3</v>
      </c>
      <c r="H372" s="243" t="s">
        <v>166</v>
      </c>
      <c r="I372" s="205">
        <v>0</v>
      </c>
      <c r="J372" s="205">
        <v>0</v>
      </c>
      <c r="K372" s="63" t="str">
        <f t="shared" si="11"/>
        <v/>
      </c>
    </row>
    <row r="373" ht="18.95" hidden="1" customHeight="1" spans="1:11">
      <c r="A373" s="244" t="str">
        <f t="shared" si="10"/>
        <v>否</v>
      </c>
      <c r="B373" s="239">
        <v>2040999</v>
      </c>
      <c r="C373" s="240"/>
      <c r="D373" s="240"/>
      <c r="E373" s="240" t="s">
        <v>167</v>
      </c>
      <c r="F373" s="242" t="s">
        <v>617</v>
      </c>
      <c r="G373" s="238">
        <v>3</v>
      </c>
      <c r="H373" s="243" t="s">
        <v>618</v>
      </c>
      <c r="I373" s="205">
        <v>0</v>
      </c>
      <c r="J373" s="205">
        <v>0</v>
      </c>
      <c r="K373" s="63" t="str">
        <f t="shared" si="11"/>
        <v/>
      </c>
    </row>
    <row r="374" ht="18.95" hidden="1" customHeight="1" spans="1:11">
      <c r="A374" s="244" t="str">
        <f t="shared" si="10"/>
        <v>否</v>
      </c>
      <c r="B374" s="239">
        <v>20410</v>
      </c>
      <c r="C374" s="240"/>
      <c r="D374" s="240" t="s">
        <v>272</v>
      </c>
      <c r="E374" s="240"/>
      <c r="F374" s="241" t="s">
        <v>619</v>
      </c>
      <c r="G374" s="238"/>
      <c r="H374" s="243" t="s">
        <v>620</v>
      </c>
      <c r="I374" s="205">
        <f>SUM(I375:I381)</f>
        <v>0</v>
      </c>
      <c r="J374" s="205">
        <f>SUM(J375:J381)</f>
        <v>0</v>
      </c>
      <c r="K374" s="63" t="str">
        <f t="shared" si="11"/>
        <v/>
      </c>
    </row>
    <row r="375" ht="18.95" hidden="1" customHeight="1" spans="1:11">
      <c r="A375" s="244" t="str">
        <f t="shared" si="10"/>
        <v>否</v>
      </c>
      <c r="B375" s="239">
        <v>2041001</v>
      </c>
      <c r="C375" s="240"/>
      <c r="D375" s="240"/>
      <c r="E375" s="240" t="s">
        <v>135</v>
      </c>
      <c r="F375" s="242" t="s">
        <v>138</v>
      </c>
      <c r="G375" s="238">
        <v>3</v>
      </c>
      <c r="H375" s="243" t="s">
        <v>139</v>
      </c>
      <c r="I375" s="205">
        <v>0</v>
      </c>
      <c r="J375" s="205">
        <v>0</v>
      </c>
      <c r="K375" s="63" t="str">
        <f t="shared" si="11"/>
        <v/>
      </c>
    </row>
    <row r="376" ht="18.95" hidden="1" customHeight="1" spans="1:11">
      <c r="A376" s="244" t="str">
        <f t="shared" si="10"/>
        <v>否</v>
      </c>
      <c r="B376" s="239">
        <v>2041002</v>
      </c>
      <c r="C376" s="240"/>
      <c r="D376" s="240"/>
      <c r="E376" s="240" t="s">
        <v>140</v>
      </c>
      <c r="F376" s="242" t="s">
        <v>141</v>
      </c>
      <c r="G376" s="238">
        <v>3</v>
      </c>
      <c r="H376" s="243" t="s">
        <v>142</v>
      </c>
      <c r="I376" s="205">
        <v>0</v>
      </c>
      <c r="J376" s="205">
        <v>0</v>
      </c>
      <c r="K376" s="63" t="str">
        <f t="shared" si="11"/>
        <v/>
      </c>
    </row>
    <row r="377" ht="18.95" hidden="1" customHeight="1" spans="1:11">
      <c r="A377" s="244" t="str">
        <f t="shared" si="10"/>
        <v>否</v>
      </c>
      <c r="B377" s="239">
        <v>2041003</v>
      </c>
      <c r="C377" s="240"/>
      <c r="D377" s="240"/>
      <c r="E377" s="240" t="s">
        <v>143</v>
      </c>
      <c r="F377" s="242" t="s">
        <v>621</v>
      </c>
      <c r="G377" s="238">
        <v>3</v>
      </c>
      <c r="H377" s="243" t="s">
        <v>622</v>
      </c>
      <c r="I377" s="205">
        <v>0</v>
      </c>
      <c r="J377" s="205">
        <v>0</v>
      </c>
      <c r="K377" s="63" t="str">
        <f t="shared" si="11"/>
        <v/>
      </c>
    </row>
    <row r="378" ht="18.95" hidden="1" customHeight="1" spans="1:11">
      <c r="A378" s="244" t="str">
        <f t="shared" si="10"/>
        <v>否</v>
      </c>
      <c r="B378" s="239">
        <v>2041004</v>
      </c>
      <c r="C378" s="240"/>
      <c r="D378" s="240"/>
      <c r="E378" s="240" t="s">
        <v>146</v>
      </c>
      <c r="F378" s="242" t="s">
        <v>623</v>
      </c>
      <c r="G378" s="238">
        <v>3</v>
      </c>
      <c r="H378" s="243" t="s">
        <v>624</v>
      </c>
      <c r="I378" s="205">
        <v>0</v>
      </c>
      <c r="J378" s="205">
        <v>0</v>
      </c>
      <c r="K378" s="63" t="str">
        <f t="shared" si="11"/>
        <v/>
      </c>
    </row>
    <row r="379" ht="18.95" hidden="1" customHeight="1" spans="1:11">
      <c r="A379" s="244" t="str">
        <f t="shared" si="10"/>
        <v>否</v>
      </c>
      <c r="B379" s="239">
        <v>2041005</v>
      </c>
      <c r="C379" s="240"/>
      <c r="D379" s="240"/>
      <c r="E379" s="240" t="s">
        <v>149</v>
      </c>
      <c r="F379" s="242" t="s">
        <v>625</v>
      </c>
      <c r="G379" s="238">
        <v>3</v>
      </c>
      <c r="H379" s="243" t="s">
        <v>626</v>
      </c>
      <c r="I379" s="205">
        <v>0</v>
      </c>
      <c r="J379" s="205">
        <v>0</v>
      </c>
      <c r="K379" s="63" t="str">
        <f t="shared" si="11"/>
        <v/>
      </c>
    </row>
    <row r="380" ht="18.95" hidden="1" customHeight="1" spans="1:11">
      <c r="A380" s="244" t="str">
        <f t="shared" si="10"/>
        <v>否</v>
      </c>
      <c r="B380" s="239">
        <v>2041006</v>
      </c>
      <c r="C380" s="240"/>
      <c r="D380" s="240"/>
      <c r="E380" s="240" t="s">
        <v>152</v>
      </c>
      <c r="F380" s="242" t="s">
        <v>529</v>
      </c>
      <c r="G380" s="238">
        <v>3</v>
      </c>
      <c r="H380" s="243" t="s">
        <v>530</v>
      </c>
      <c r="I380" s="205">
        <v>0</v>
      </c>
      <c r="J380" s="205">
        <v>0</v>
      </c>
      <c r="K380" s="63" t="str">
        <f t="shared" si="11"/>
        <v/>
      </c>
    </row>
    <row r="381" ht="18.95" hidden="1" customHeight="1" spans="1:11">
      <c r="A381" s="244" t="str">
        <f t="shared" si="10"/>
        <v>否</v>
      </c>
      <c r="B381" s="239">
        <v>2041099</v>
      </c>
      <c r="C381" s="240"/>
      <c r="D381" s="240"/>
      <c r="E381" s="240" t="s">
        <v>167</v>
      </c>
      <c r="F381" s="242" t="s">
        <v>627</v>
      </c>
      <c r="G381" s="238">
        <v>3</v>
      </c>
      <c r="H381" s="243" t="s">
        <v>628</v>
      </c>
      <c r="I381" s="205">
        <v>0</v>
      </c>
      <c r="J381" s="205">
        <v>0</v>
      </c>
      <c r="K381" s="63" t="str">
        <f t="shared" si="11"/>
        <v/>
      </c>
    </row>
    <row r="382" ht="18.95" customHeight="1" spans="1:11">
      <c r="A382" s="244" t="str">
        <f t="shared" si="10"/>
        <v>是</v>
      </c>
      <c r="B382" s="239">
        <v>20499</v>
      </c>
      <c r="C382" s="240"/>
      <c r="D382" s="240" t="s">
        <v>167</v>
      </c>
      <c r="E382" s="240"/>
      <c r="F382" s="241" t="s">
        <v>629</v>
      </c>
      <c r="G382" s="238"/>
      <c r="H382" s="204" t="s">
        <v>630</v>
      </c>
      <c r="I382" s="205">
        <f>SUM(I383:I384)</f>
        <v>2386</v>
      </c>
      <c r="J382" s="205">
        <f>SUM(J383:J384)</f>
        <v>306</v>
      </c>
      <c r="K382" s="105">
        <f t="shared" si="11"/>
        <v>-0.872</v>
      </c>
    </row>
    <row r="383" ht="18.95" customHeight="1" spans="1:11">
      <c r="A383" s="244" t="str">
        <f t="shared" si="10"/>
        <v>是</v>
      </c>
      <c r="B383" s="239">
        <v>2049901</v>
      </c>
      <c r="C383" s="240"/>
      <c r="D383" s="240"/>
      <c r="E383" s="240" t="s">
        <v>135</v>
      </c>
      <c r="F383" s="248" t="s">
        <v>631</v>
      </c>
      <c r="G383" s="238">
        <v>3</v>
      </c>
      <c r="H383" s="206" t="s">
        <v>632</v>
      </c>
      <c r="I383" s="205">
        <v>2269</v>
      </c>
      <c r="J383" s="205">
        <v>91</v>
      </c>
      <c r="K383" s="105">
        <f t="shared" si="11"/>
        <v>-0.96</v>
      </c>
    </row>
    <row r="384" ht="18.95" customHeight="1" spans="1:11">
      <c r="A384" s="244" t="str">
        <f t="shared" si="10"/>
        <v>是</v>
      </c>
      <c r="B384" s="239">
        <v>2049902</v>
      </c>
      <c r="C384" s="240"/>
      <c r="D384" s="240"/>
      <c r="E384" s="240" t="s">
        <v>140</v>
      </c>
      <c r="F384" s="248" t="s">
        <v>633</v>
      </c>
      <c r="G384" s="238">
        <v>3</v>
      </c>
      <c r="H384" s="206" t="s">
        <v>634</v>
      </c>
      <c r="I384" s="205">
        <v>117</v>
      </c>
      <c r="J384" s="205">
        <v>215</v>
      </c>
      <c r="K384" s="105">
        <f t="shared" si="11"/>
        <v>0.838</v>
      </c>
    </row>
    <row r="385" s="215" customFormat="1" ht="18.95" customHeight="1" spans="1:11">
      <c r="A385" s="244" t="str">
        <f t="shared" si="10"/>
        <v>是</v>
      </c>
      <c r="B385" s="236">
        <v>205</v>
      </c>
      <c r="C385" s="237" t="s">
        <v>635</v>
      </c>
      <c r="D385" s="237" t="s">
        <v>132</v>
      </c>
      <c r="E385" s="237"/>
      <c r="F385" s="237" t="s">
        <v>636</v>
      </c>
      <c r="G385" s="238"/>
      <c r="H385" s="202" t="s">
        <v>637</v>
      </c>
      <c r="I385" s="203">
        <f>SUMIFS(I$386:I$438,$D$386:$D$438,"&lt;&gt;")</f>
        <v>465526</v>
      </c>
      <c r="J385" s="203">
        <f>SUMIFS(J$386:J$438,$D$386:$D$438,"&lt;&gt;")</f>
        <v>484236</v>
      </c>
      <c r="K385" s="102">
        <f t="shared" si="11"/>
        <v>0.04</v>
      </c>
    </row>
    <row r="386" ht="18.95" customHeight="1" spans="1:11">
      <c r="A386" s="244" t="str">
        <f t="shared" si="10"/>
        <v>是</v>
      </c>
      <c r="B386" s="239">
        <v>20501</v>
      </c>
      <c r="C386" s="240"/>
      <c r="D386" s="240" t="s">
        <v>135</v>
      </c>
      <c r="E386" s="240"/>
      <c r="F386" s="241" t="s">
        <v>638</v>
      </c>
      <c r="G386" s="238"/>
      <c r="H386" s="204" t="s">
        <v>639</v>
      </c>
      <c r="I386" s="205">
        <f>SUM(I387:I390)</f>
        <v>7071</v>
      </c>
      <c r="J386" s="205">
        <f>SUM(J387:J390)</f>
        <v>7900</v>
      </c>
      <c r="K386" s="105">
        <f t="shared" si="11"/>
        <v>0.117</v>
      </c>
    </row>
    <row r="387" ht="18.95" customHeight="1" spans="1:11">
      <c r="A387" s="244" t="str">
        <f t="shared" si="10"/>
        <v>是</v>
      </c>
      <c r="B387" s="239">
        <v>2050101</v>
      </c>
      <c r="C387" s="240"/>
      <c r="D387" s="240"/>
      <c r="E387" s="240" t="s">
        <v>135</v>
      </c>
      <c r="F387" s="242" t="s">
        <v>138</v>
      </c>
      <c r="G387" s="238">
        <v>3</v>
      </c>
      <c r="H387" s="204" t="s">
        <v>139</v>
      </c>
      <c r="I387" s="205">
        <v>4991</v>
      </c>
      <c r="J387" s="205">
        <v>6293</v>
      </c>
      <c r="K387" s="105">
        <f t="shared" si="11"/>
        <v>0.261</v>
      </c>
    </row>
    <row r="388" ht="18.95" customHeight="1" spans="1:11">
      <c r="A388" s="244" t="str">
        <f t="shared" si="10"/>
        <v>是</v>
      </c>
      <c r="B388" s="239">
        <v>2050102</v>
      </c>
      <c r="C388" s="240"/>
      <c r="D388" s="240"/>
      <c r="E388" s="240" t="s">
        <v>140</v>
      </c>
      <c r="F388" s="242" t="s">
        <v>141</v>
      </c>
      <c r="G388" s="238">
        <v>3</v>
      </c>
      <c r="H388" s="204" t="s">
        <v>142</v>
      </c>
      <c r="I388" s="205">
        <v>1620</v>
      </c>
      <c r="J388" s="205">
        <v>1180</v>
      </c>
      <c r="K388" s="105">
        <f t="shared" si="11"/>
        <v>-0.272</v>
      </c>
    </row>
    <row r="389" ht="18.95" customHeight="1" spans="1:11">
      <c r="A389" s="244" t="str">
        <f t="shared" si="10"/>
        <v>是</v>
      </c>
      <c r="B389" s="239">
        <v>2050103</v>
      </c>
      <c r="C389" s="240"/>
      <c r="D389" s="240"/>
      <c r="E389" s="240" t="s">
        <v>143</v>
      </c>
      <c r="F389" s="242" t="s">
        <v>144</v>
      </c>
      <c r="G389" s="238">
        <v>3</v>
      </c>
      <c r="H389" s="204" t="s">
        <v>145</v>
      </c>
      <c r="I389" s="205">
        <v>130</v>
      </c>
      <c r="J389" s="205">
        <v>53</v>
      </c>
      <c r="K389" s="105">
        <f t="shared" si="11"/>
        <v>-0.592</v>
      </c>
    </row>
    <row r="390" ht="18.95" customHeight="1" spans="1:11">
      <c r="A390" s="244" t="str">
        <f t="shared" si="10"/>
        <v>是</v>
      </c>
      <c r="B390" s="239">
        <v>2050199</v>
      </c>
      <c r="C390" s="240"/>
      <c r="D390" s="240"/>
      <c r="E390" s="240" t="s">
        <v>167</v>
      </c>
      <c r="F390" s="242" t="s">
        <v>640</v>
      </c>
      <c r="G390" s="238">
        <v>3</v>
      </c>
      <c r="H390" s="204" t="s">
        <v>641</v>
      </c>
      <c r="I390" s="205">
        <v>330</v>
      </c>
      <c r="J390" s="205">
        <v>374</v>
      </c>
      <c r="K390" s="105">
        <f t="shared" si="11"/>
        <v>0.133</v>
      </c>
    </row>
    <row r="391" ht="18.95" customHeight="1" spans="1:11">
      <c r="A391" s="244" t="str">
        <f t="shared" si="10"/>
        <v>是</v>
      </c>
      <c r="B391" s="239">
        <v>20502</v>
      </c>
      <c r="C391" s="240"/>
      <c r="D391" s="240" t="s">
        <v>140</v>
      </c>
      <c r="E391" s="240"/>
      <c r="F391" s="241" t="s">
        <v>642</v>
      </c>
      <c r="G391" s="238"/>
      <c r="H391" s="204" t="s">
        <v>643</v>
      </c>
      <c r="I391" s="205">
        <f>SUM(I392:I399)</f>
        <v>396279</v>
      </c>
      <c r="J391" s="205">
        <f>SUM(J392:J399)</f>
        <v>412779</v>
      </c>
      <c r="K391" s="105">
        <f t="shared" si="11"/>
        <v>0.042</v>
      </c>
    </row>
    <row r="392" ht="18.95" customHeight="1" spans="1:11">
      <c r="A392" s="244" t="str">
        <f t="shared" si="10"/>
        <v>是</v>
      </c>
      <c r="B392" s="239">
        <v>2050201</v>
      </c>
      <c r="C392" s="240"/>
      <c r="D392" s="240"/>
      <c r="E392" s="240" t="s">
        <v>135</v>
      </c>
      <c r="F392" s="242" t="s">
        <v>644</v>
      </c>
      <c r="G392" s="238">
        <v>3</v>
      </c>
      <c r="H392" s="204" t="s">
        <v>645</v>
      </c>
      <c r="I392" s="205">
        <v>14577</v>
      </c>
      <c r="J392" s="205">
        <v>16519</v>
      </c>
      <c r="K392" s="105">
        <f t="shared" si="11"/>
        <v>0.133</v>
      </c>
    </row>
    <row r="393" ht="18.95" customHeight="1" spans="1:11">
      <c r="A393" s="244" t="str">
        <f t="shared" ref="A393:A456" si="12">IF(AND(I393=0,J393=0),"否","是")</f>
        <v>是</v>
      </c>
      <c r="B393" s="239">
        <v>2050202</v>
      </c>
      <c r="C393" s="240"/>
      <c r="D393" s="240"/>
      <c r="E393" s="240" t="s">
        <v>140</v>
      </c>
      <c r="F393" s="242" t="s">
        <v>646</v>
      </c>
      <c r="G393" s="238">
        <v>3</v>
      </c>
      <c r="H393" s="204" t="s">
        <v>647</v>
      </c>
      <c r="I393" s="205">
        <v>205270</v>
      </c>
      <c r="J393" s="205">
        <v>205773</v>
      </c>
      <c r="K393" s="105">
        <f t="shared" si="11"/>
        <v>0.002</v>
      </c>
    </row>
    <row r="394" ht="18.95" customHeight="1" spans="1:11">
      <c r="A394" s="244" t="str">
        <f t="shared" si="12"/>
        <v>是</v>
      </c>
      <c r="B394" s="239">
        <v>2050203</v>
      </c>
      <c r="C394" s="240"/>
      <c r="D394" s="240"/>
      <c r="E394" s="240" t="s">
        <v>143</v>
      </c>
      <c r="F394" s="242" t="s">
        <v>648</v>
      </c>
      <c r="G394" s="238">
        <v>3</v>
      </c>
      <c r="H394" s="204" t="s">
        <v>649</v>
      </c>
      <c r="I394" s="205">
        <v>121329</v>
      </c>
      <c r="J394" s="205">
        <v>130612</v>
      </c>
      <c r="K394" s="105">
        <f t="shared" si="11"/>
        <v>0.077</v>
      </c>
    </row>
    <row r="395" ht="18.95" customHeight="1" spans="1:11">
      <c r="A395" s="244" t="str">
        <f t="shared" si="12"/>
        <v>是</v>
      </c>
      <c r="B395" s="239">
        <v>2050204</v>
      </c>
      <c r="C395" s="240"/>
      <c r="D395" s="240"/>
      <c r="E395" s="240" t="s">
        <v>146</v>
      </c>
      <c r="F395" s="242" t="s">
        <v>650</v>
      </c>
      <c r="G395" s="238">
        <v>3</v>
      </c>
      <c r="H395" s="204" t="s">
        <v>651</v>
      </c>
      <c r="I395" s="205">
        <v>52607</v>
      </c>
      <c r="J395" s="205">
        <v>57917</v>
      </c>
      <c r="K395" s="105">
        <f t="shared" ref="K395:K458" si="13">IF(OR(VALUE(J395)=0,ISERROR(J395/I395-1)),"",ROUND(J395/I395-1,3))</f>
        <v>0.101</v>
      </c>
    </row>
    <row r="396" ht="18.95" customHeight="1" spans="1:11">
      <c r="A396" s="244" t="str">
        <f t="shared" si="12"/>
        <v>是</v>
      </c>
      <c r="B396" s="239">
        <v>2050205</v>
      </c>
      <c r="C396" s="240"/>
      <c r="D396" s="240"/>
      <c r="E396" s="240" t="s">
        <v>149</v>
      </c>
      <c r="F396" s="242" t="s">
        <v>652</v>
      </c>
      <c r="G396" s="238">
        <v>3</v>
      </c>
      <c r="H396" s="204" t="s">
        <v>653</v>
      </c>
      <c r="I396" s="205">
        <v>82</v>
      </c>
      <c r="J396" s="205">
        <v>142</v>
      </c>
      <c r="K396" s="105">
        <f t="shared" si="13"/>
        <v>0.732</v>
      </c>
    </row>
    <row r="397" ht="18.95" hidden="1" customHeight="1" spans="1:11">
      <c r="A397" s="244" t="str">
        <f t="shared" si="12"/>
        <v>否</v>
      </c>
      <c r="B397" s="239">
        <v>2050206</v>
      </c>
      <c r="C397" s="240"/>
      <c r="D397" s="240"/>
      <c r="E397" s="240" t="s">
        <v>152</v>
      </c>
      <c r="F397" s="242" t="s">
        <v>654</v>
      </c>
      <c r="G397" s="238">
        <v>3</v>
      </c>
      <c r="H397" s="243" t="s">
        <v>655</v>
      </c>
      <c r="I397" s="205">
        <v>0</v>
      </c>
      <c r="J397" s="205">
        <v>0</v>
      </c>
      <c r="K397" s="63" t="str">
        <f t="shared" si="13"/>
        <v/>
      </c>
    </row>
    <row r="398" ht="18.95" hidden="1" customHeight="1" spans="1:11">
      <c r="A398" s="244" t="str">
        <f t="shared" si="12"/>
        <v>否</v>
      </c>
      <c r="B398" s="239">
        <v>2050207</v>
      </c>
      <c r="C398" s="240"/>
      <c r="D398" s="240"/>
      <c r="E398" s="240" t="s">
        <v>155</v>
      </c>
      <c r="F398" s="242" t="s">
        <v>656</v>
      </c>
      <c r="G398" s="238">
        <v>3</v>
      </c>
      <c r="H398" s="243" t="s">
        <v>657</v>
      </c>
      <c r="I398" s="205">
        <v>0</v>
      </c>
      <c r="J398" s="205">
        <v>0</v>
      </c>
      <c r="K398" s="63" t="str">
        <f t="shared" si="13"/>
        <v/>
      </c>
    </row>
    <row r="399" ht="18.95" customHeight="1" spans="1:11">
      <c r="A399" s="244" t="str">
        <f t="shared" si="12"/>
        <v>是</v>
      </c>
      <c r="B399" s="239">
        <v>2050299</v>
      </c>
      <c r="C399" s="240"/>
      <c r="D399" s="240"/>
      <c r="E399" s="240" t="s">
        <v>167</v>
      </c>
      <c r="F399" s="242" t="s">
        <v>658</v>
      </c>
      <c r="G399" s="238">
        <v>3</v>
      </c>
      <c r="H399" s="204" t="s">
        <v>659</v>
      </c>
      <c r="I399" s="205">
        <v>2414</v>
      </c>
      <c r="J399" s="205">
        <v>1816</v>
      </c>
      <c r="K399" s="105">
        <f t="shared" si="13"/>
        <v>-0.248</v>
      </c>
    </row>
    <row r="400" ht="18.95" customHeight="1" spans="1:11">
      <c r="A400" s="244" t="str">
        <f t="shared" si="12"/>
        <v>是</v>
      </c>
      <c r="B400" s="239">
        <v>20503</v>
      </c>
      <c r="C400" s="240"/>
      <c r="D400" s="240" t="s">
        <v>143</v>
      </c>
      <c r="E400" s="240"/>
      <c r="F400" s="241" t="s">
        <v>660</v>
      </c>
      <c r="G400" s="238"/>
      <c r="H400" s="204" t="s">
        <v>661</v>
      </c>
      <c r="I400" s="205">
        <f>SUM(I401:I406)</f>
        <v>31911</v>
      </c>
      <c r="J400" s="205">
        <f>SUM(J401:J406)</f>
        <v>43895</v>
      </c>
      <c r="K400" s="105">
        <f t="shared" si="13"/>
        <v>0.376</v>
      </c>
    </row>
    <row r="401" ht="18.95" hidden="1" customHeight="1" spans="1:11">
      <c r="A401" s="244" t="str">
        <f t="shared" si="12"/>
        <v>否</v>
      </c>
      <c r="B401" s="239">
        <v>2050301</v>
      </c>
      <c r="C401" s="240"/>
      <c r="D401" s="240"/>
      <c r="E401" s="240" t="s">
        <v>135</v>
      </c>
      <c r="F401" s="242" t="s">
        <v>662</v>
      </c>
      <c r="G401" s="238">
        <v>3</v>
      </c>
      <c r="H401" s="243" t="s">
        <v>663</v>
      </c>
      <c r="I401" s="205">
        <v>0</v>
      </c>
      <c r="J401" s="205">
        <v>0</v>
      </c>
      <c r="K401" s="63" t="str">
        <f t="shared" si="13"/>
        <v/>
      </c>
    </row>
    <row r="402" ht="18.95" customHeight="1" spans="1:11">
      <c r="A402" s="244" t="str">
        <f t="shared" si="12"/>
        <v>是</v>
      </c>
      <c r="B402" s="239">
        <v>2050302</v>
      </c>
      <c r="C402" s="240"/>
      <c r="D402" s="240"/>
      <c r="E402" s="240" t="s">
        <v>140</v>
      </c>
      <c r="F402" s="242" t="s">
        <v>664</v>
      </c>
      <c r="G402" s="238">
        <v>3</v>
      </c>
      <c r="H402" s="204" t="s">
        <v>665</v>
      </c>
      <c r="I402" s="205">
        <v>7932</v>
      </c>
      <c r="J402" s="205">
        <v>8125</v>
      </c>
      <c r="K402" s="105">
        <f t="shared" si="13"/>
        <v>0.024</v>
      </c>
    </row>
    <row r="403" ht="18.95" customHeight="1" spans="1:11">
      <c r="A403" s="244" t="str">
        <f t="shared" si="12"/>
        <v>是</v>
      </c>
      <c r="B403" s="239">
        <v>2050303</v>
      </c>
      <c r="C403" s="240"/>
      <c r="D403" s="240"/>
      <c r="E403" s="240" t="s">
        <v>143</v>
      </c>
      <c r="F403" s="242" t="s">
        <v>666</v>
      </c>
      <c r="G403" s="238">
        <v>3</v>
      </c>
      <c r="H403" s="204" t="s">
        <v>667</v>
      </c>
      <c r="I403" s="205">
        <v>5276</v>
      </c>
      <c r="J403" s="205">
        <v>6707</v>
      </c>
      <c r="K403" s="105">
        <f t="shared" si="13"/>
        <v>0.271</v>
      </c>
    </row>
    <row r="404" ht="18.95" customHeight="1" spans="1:11">
      <c r="A404" s="244" t="str">
        <f t="shared" si="12"/>
        <v>是</v>
      </c>
      <c r="B404" s="239">
        <v>2050304</v>
      </c>
      <c r="C404" s="240"/>
      <c r="D404" s="240"/>
      <c r="E404" s="240" t="s">
        <v>146</v>
      </c>
      <c r="F404" s="242" t="s">
        <v>668</v>
      </c>
      <c r="G404" s="238">
        <v>3</v>
      </c>
      <c r="H404" s="204" t="s">
        <v>669</v>
      </c>
      <c r="I404" s="205">
        <v>11211</v>
      </c>
      <c r="J404" s="205">
        <v>13910</v>
      </c>
      <c r="K404" s="105">
        <f t="shared" si="13"/>
        <v>0.241</v>
      </c>
    </row>
    <row r="405" ht="18.95" customHeight="1" spans="1:11">
      <c r="A405" s="244" t="str">
        <f t="shared" si="12"/>
        <v>是</v>
      </c>
      <c r="B405" s="239">
        <v>2050305</v>
      </c>
      <c r="C405" s="240"/>
      <c r="D405" s="240"/>
      <c r="E405" s="240" t="s">
        <v>149</v>
      </c>
      <c r="F405" s="242" t="s">
        <v>670</v>
      </c>
      <c r="G405" s="238">
        <v>3</v>
      </c>
      <c r="H405" s="204" t="s">
        <v>671</v>
      </c>
      <c r="I405" s="205">
        <v>7487</v>
      </c>
      <c r="J405" s="205">
        <v>15144</v>
      </c>
      <c r="K405" s="105">
        <f t="shared" si="13"/>
        <v>1.023</v>
      </c>
    </row>
    <row r="406" ht="18.95" customHeight="1" spans="1:11">
      <c r="A406" s="244" t="str">
        <f t="shared" si="12"/>
        <v>是</v>
      </c>
      <c r="B406" s="239">
        <v>2050399</v>
      </c>
      <c r="C406" s="240"/>
      <c r="D406" s="240"/>
      <c r="E406" s="240" t="s">
        <v>167</v>
      </c>
      <c r="F406" s="242" t="s">
        <v>672</v>
      </c>
      <c r="G406" s="238">
        <v>3</v>
      </c>
      <c r="H406" s="204" t="s">
        <v>673</v>
      </c>
      <c r="I406" s="205">
        <v>5</v>
      </c>
      <c r="J406" s="205">
        <v>9</v>
      </c>
      <c r="K406" s="105">
        <f t="shared" si="13"/>
        <v>0.8</v>
      </c>
    </row>
    <row r="407" ht="18.95" hidden="1" customHeight="1" spans="1:11">
      <c r="A407" s="244" t="str">
        <f t="shared" si="12"/>
        <v>否</v>
      </c>
      <c r="B407" s="239">
        <v>20504</v>
      </c>
      <c r="C407" s="240"/>
      <c r="D407" s="240" t="s">
        <v>146</v>
      </c>
      <c r="E407" s="240"/>
      <c r="F407" s="241" t="s">
        <v>674</v>
      </c>
      <c r="G407" s="238"/>
      <c r="H407" s="243" t="s">
        <v>675</v>
      </c>
      <c r="I407" s="205">
        <f>SUM(I408:I412)</f>
        <v>0</v>
      </c>
      <c r="J407" s="205">
        <f>SUM(J408:J412)</f>
        <v>0</v>
      </c>
      <c r="K407" s="63" t="str">
        <f t="shared" si="13"/>
        <v/>
      </c>
    </row>
    <row r="408" ht="18.95" hidden="1" customHeight="1" spans="1:11">
      <c r="A408" s="244" t="str">
        <f t="shared" si="12"/>
        <v>否</v>
      </c>
      <c r="B408" s="239">
        <v>2050401</v>
      </c>
      <c r="C408" s="240"/>
      <c r="D408" s="240"/>
      <c r="E408" s="240" t="s">
        <v>135</v>
      </c>
      <c r="F408" s="242" t="s">
        <v>676</v>
      </c>
      <c r="G408" s="238">
        <v>3</v>
      </c>
      <c r="H408" s="243" t="s">
        <v>677</v>
      </c>
      <c r="I408" s="205">
        <v>0</v>
      </c>
      <c r="J408" s="205">
        <v>0</v>
      </c>
      <c r="K408" s="63" t="str">
        <f t="shared" si="13"/>
        <v/>
      </c>
    </row>
    <row r="409" ht="18.95" hidden="1" customHeight="1" spans="1:11">
      <c r="A409" s="244" t="str">
        <f t="shared" si="12"/>
        <v>否</v>
      </c>
      <c r="B409" s="239">
        <v>2050402</v>
      </c>
      <c r="C409" s="240"/>
      <c r="D409" s="240"/>
      <c r="E409" s="240" t="s">
        <v>140</v>
      </c>
      <c r="F409" s="242" t="s">
        <v>678</v>
      </c>
      <c r="G409" s="238">
        <v>3</v>
      </c>
      <c r="H409" s="243" t="s">
        <v>679</v>
      </c>
      <c r="I409" s="205">
        <v>0</v>
      </c>
      <c r="J409" s="205">
        <v>0</v>
      </c>
      <c r="K409" s="63" t="str">
        <f t="shared" si="13"/>
        <v/>
      </c>
    </row>
    <row r="410" ht="18.95" hidden="1" customHeight="1" spans="1:11">
      <c r="A410" s="244" t="str">
        <f t="shared" si="12"/>
        <v>否</v>
      </c>
      <c r="B410" s="239">
        <v>2050403</v>
      </c>
      <c r="C410" s="240"/>
      <c r="D410" s="240"/>
      <c r="E410" s="240" t="s">
        <v>143</v>
      </c>
      <c r="F410" s="242" t="s">
        <v>680</v>
      </c>
      <c r="G410" s="238">
        <v>3</v>
      </c>
      <c r="H410" s="243" t="s">
        <v>681</v>
      </c>
      <c r="I410" s="205">
        <v>0</v>
      </c>
      <c r="J410" s="205">
        <v>0</v>
      </c>
      <c r="K410" s="63" t="str">
        <f t="shared" si="13"/>
        <v/>
      </c>
    </row>
    <row r="411" ht="18.95" hidden="1" customHeight="1" spans="1:11">
      <c r="A411" s="244" t="str">
        <f t="shared" si="12"/>
        <v>否</v>
      </c>
      <c r="B411" s="239">
        <v>2050404</v>
      </c>
      <c r="C411" s="240"/>
      <c r="D411" s="240"/>
      <c r="E411" s="240" t="s">
        <v>146</v>
      </c>
      <c r="F411" s="242" t="s">
        <v>682</v>
      </c>
      <c r="G411" s="238">
        <v>3</v>
      </c>
      <c r="H411" s="243" t="s">
        <v>683</v>
      </c>
      <c r="I411" s="205">
        <v>0</v>
      </c>
      <c r="J411" s="205">
        <v>0</v>
      </c>
      <c r="K411" s="63" t="str">
        <f t="shared" si="13"/>
        <v/>
      </c>
    </row>
    <row r="412" ht="18.95" hidden="1" customHeight="1" spans="1:11">
      <c r="A412" s="244" t="str">
        <f t="shared" si="12"/>
        <v>否</v>
      </c>
      <c r="B412" s="239">
        <v>2050499</v>
      </c>
      <c r="C412" s="240"/>
      <c r="D412" s="240"/>
      <c r="E412" s="240" t="s">
        <v>167</v>
      </c>
      <c r="F412" s="242" t="s">
        <v>684</v>
      </c>
      <c r="G412" s="238">
        <v>3</v>
      </c>
      <c r="H412" s="243" t="s">
        <v>685</v>
      </c>
      <c r="I412" s="205">
        <v>0</v>
      </c>
      <c r="J412" s="205">
        <v>0</v>
      </c>
      <c r="K412" s="63" t="str">
        <f t="shared" si="13"/>
        <v/>
      </c>
    </row>
    <row r="413" ht="18.95" hidden="1" customHeight="1" spans="1:11">
      <c r="A413" s="244" t="str">
        <f t="shared" si="12"/>
        <v>否</v>
      </c>
      <c r="B413" s="239">
        <v>20505</v>
      </c>
      <c r="C413" s="240"/>
      <c r="D413" s="240" t="s">
        <v>149</v>
      </c>
      <c r="E413" s="240"/>
      <c r="F413" s="241" t="s">
        <v>686</v>
      </c>
      <c r="G413" s="238"/>
      <c r="H413" s="243" t="s">
        <v>687</v>
      </c>
      <c r="I413" s="205">
        <f>SUM(I414:I416)</f>
        <v>0</v>
      </c>
      <c r="J413" s="205">
        <f>SUM(J414:J416)</f>
        <v>0</v>
      </c>
      <c r="K413" s="63" t="str">
        <f t="shared" si="13"/>
        <v/>
      </c>
    </row>
    <row r="414" ht="18.95" hidden="1" customHeight="1" spans="1:11">
      <c r="A414" s="244" t="str">
        <f t="shared" si="12"/>
        <v>否</v>
      </c>
      <c r="B414" s="239">
        <v>2050501</v>
      </c>
      <c r="C414" s="240"/>
      <c r="D414" s="240"/>
      <c r="E414" s="240" t="s">
        <v>135</v>
      </c>
      <c r="F414" s="242" t="s">
        <v>688</v>
      </c>
      <c r="G414" s="238">
        <v>3</v>
      </c>
      <c r="H414" s="243" t="s">
        <v>689</v>
      </c>
      <c r="I414" s="205">
        <v>0</v>
      </c>
      <c r="J414" s="205">
        <v>0</v>
      </c>
      <c r="K414" s="63" t="str">
        <f t="shared" si="13"/>
        <v/>
      </c>
    </row>
    <row r="415" ht="18.95" hidden="1" customHeight="1" spans="1:11">
      <c r="A415" s="244" t="str">
        <f t="shared" si="12"/>
        <v>否</v>
      </c>
      <c r="B415" s="239">
        <v>2050502</v>
      </c>
      <c r="C415" s="240"/>
      <c r="D415" s="240"/>
      <c r="E415" s="240" t="s">
        <v>140</v>
      </c>
      <c r="F415" s="242" t="s">
        <v>690</v>
      </c>
      <c r="G415" s="238">
        <v>3</v>
      </c>
      <c r="H415" s="243" t="s">
        <v>691</v>
      </c>
      <c r="I415" s="205">
        <v>0</v>
      </c>
      <c r="J415" s="205">
        <v>0</v>
      </c>
      <c r="K415" s="63" t="str">
        <f t="shared" si="13"/>
        <v/>
      </c>
    </row>
    <row r="416" ht="18.95" hidden="1" customHeight="1" spans="1:11">
      <c r="A416" s="244" t="str">
        <f t="shared" si="12"/>
        <v>否</v>
      </c>
      <c r="B416" s="239">
        <v>2050599</v>
      </c>
      <c r="C416" s="240"/>
      <c r="D416" s="240"/>
      <c r="E416" s="240" t="s">
        <v>167</v>
      </c>
      <c r="F416" s="242" t="s">
        <v>692</v>
      </c>
      <c r="G416" s="238">
        <v>3</v>
      </c>
      <c r="H416" s="243" t="s">
        <v>693</v>
      </c>
      <c r="I416" s="205">
        <v>0</v>
      </c>
      <c r="J416" s="205">
        <v>0</v>
      </c>
      <c r="K416" s="63" t="str">
        <f t="shared" si="13"/>
        <v/>
      </c>
    </row>
    <row r="417" ht="18.95" hidden="1" customHeight="1" spans="1:11">
      <c r="A417" s="244" t="str">
        <f t="shared" si="12"/>
        <v>否</v>
      </c>
      <c r="B417" s="239">
        <v>20506</v>
      </c>
      <c r="C417" s="240"/>
      <c r="D417" s="240" t="s">
        <v>152</v>
      </c>
      <c r="E417" s="240"/>
      <c r="F417" s="241" t="s">
        <v>694</v>
      </c>
      <c r="G417" s="238"/>
      <c r="H417" s="243" t="s">
        <v>695</v>
      </c>
      <c r="I417" s="205">
        <v>0</v>
      </c>
      <c r="J417" s="205">
        <v>0</v>
      </c>
      <c r="K417" s="63" t="str">
        <f t="shared" si="13"/>
        <v/>
      </c>
    </row>
    <row r="418" ht="18.95" hidden="1" customHeight="1" spans="1:11">
      <c r="A418" s="244" t="str">
        <f t="shared" si="12"/>
        <v>否</v>
      </c>
      <c r="B418" s="239">
        <v>2050601</v>
      </c>
      <c r="C418" s="240"/>
      <c r="D418" s="240"/>
      <c r="E418" s="240" t="s">
        <v>135</v>
      </c>
      <c r="F418" s="242" t="s">
        <v>696</v>
      </c>
      <c r="G418" s="238">
        <v>3</v>
      </c>
      <c r="H418" s="243" t="s">
        <v>697</v>
      </c>
      <c r="I418" s="205">
        <v>0</v>
      </c>
      <c r="J418" s="205">
        <v>0</v>
      </c>
      <c r="K418" s="63" t="str">
        <f t="shared" si="13"/>
        <v/>
      </c>
    </row>
    <row r="419" ht="18.95" hidden="1" customHeight="1" spans="1:11">
      <c r="A419" s="244" t="str">
        <f t="shared" si="12"/>
        <v>否</v>
      </c>
      <c r="B419" s="239">
        <v>2050602</v>
      </c>
      <c r="C419" s="240"/>
      <c r="D419" s="240"/>
      <c r="E419" s="240" t="s">
        <v>140</v>
      </c>
      <c r="F419" s="242" t="s">
        <v>698</v>
      </c>
      <c r="G419" s="238">
        <v>3</v>
      </c>
      <c r="H419" s="243" t="s">
        <v>699</v>
      </c>
      <c r="I419" s="205">
        <v>0</v>
      </c>
      <c r="J419" s="205">
        <v>0</v>
      </c>
      <c r="K419" s="63" t="str">
        <f t="shared" si="13"/>
        <v/>
      </c>
    </row>
    <row r="420" ht="18.95" hidden="1" customHeight="1" spans="1:11">
      <c r="A420" s="244" t="str">
        <f t="shared" si="12"/>
        <v>否</v>
      </c>
      <c r="B420" s="239">
        <v>2050699</v>
      </c>
      <c r="C420" s="240"/>
      <c r="D420" s="240"/>
      <c r="E420" s="240" t="s">
        <v>167</v>
      </c>
      <c r="F420" s="242" t="s">
        <v>700</v>
      </c>
      <c r="G420" s="238">
        <v>3</v>
      </c>
      <c r="H420" s="243" t="s">
        <v>701</v>
      </c>
      <c r="I420" s="205">
        <v>0</v>
      </c>
      <c r="J420" s="205">
        <v>0</v>
      </c>
      <c r="K420" s="63" t="str">
        <f t="shared" si="13"/>
        <v/>
      </c>
    </row>
    <row r="421" ht="18.95" customHeight="1" spans="1:11">
      <c r="A421" s="244" t="str">
        <f t="shared" si="12"/>
        <v>是</v>
      </c>
      <c r="B421" s="239">
        <v>20507</v>
      </c>
      <c r="C421" s="240"/>
      <c r="D421" s="240" t="s">
        <v>155</v>
      </c>
      <c r="E421" s="240"/>
      <c r="F421" s="241" t="s">
        <v>702</v>
      </c>
      <c r="G421" s="238"/>
      <c r="H421" s="204" t="s">
        <v>703</v>
      </c>
      <c r="I421" s="205">
        <f>SUM(I422:I424)</f>
        <v>2355</v>
      </c>
      <c r="J421" s="205">
        <f>SUM(J422:J424)</f>
        <v>2351</v>
      </c>
      <c r="K421" s="105">
        <f t="shared" si="13"/>
        <v>-0.002</v>
      </c>
    </row>
    <row r="422" ht="18.95" customHeight="1" spans="1:11">
      <c r="A422" s="244" t="str">
        <f t="shared" si="12"/>
        <v>是</v>
      </c>
      <c r="B422" s="239">
        <v>2050701</v>
      </c>
      <c r="C422" s="240"/>
      <c r="D422" s="240"/>
      <c r="E422" s="240" t="s">
        <v>135</v>
      </c>
      <c r="F422" s="242" t="s">
        <v>704</v>
      </c>
      <c r="G422" s="238">
        <v>3</v>
      </c>
      <c r="H422" s="204" t="s">
        <v>705</v>
      </c>
      <c r="I422" s="205">
        <v>2355</v>
      </c>
      <c r="J422" s="205">
        <v>2309</v>
      </c>
      <c r="K422" s="105">
        <f t="shared" si="13"/>
        <v>-0.02</v>
      </c>
    </row>
    <row r="423" ht="18.95" hidden="1" customHeight="1" spans="1:11">
      <c r="A423" s="244" t="str">
        <f t="shared" si="12"/>
        <v>否</v>
      </c>
      <c r="B423" s="239">
        <v>2050702</v>
      </c>
      <c r="C423" s="240"/>
      <c r="D423" s="240"/>
      <c r="E423" s="240" t="s">
        <v>140</v>
      </c>
      <c r="F423" s="242" t="s">
        <v>706</v>
      </c>
      <c r="G423" s="238">
        <v>3</v>
      </c>
      <c r="H423" s="243" t="s">
        <v>707</v>
      </c>
      <c r="I423" s="205">
        <v>0</v>
      </c>
      <c r="J423" s="205">
        <v>0</v>
      </c>
      <c r="K423" s="63" t="str">
        <f t="shared" si="13"/>
        <v/>
      </c>
    </row>
    <row r="424" ht="18.95" customHeight="1" spans="1:11">
      <c r="A424" s="244" t="str">
        <f t="shared" si="12"/>
        <v>是</v>
      </c>
      <c r="B424" s="239">
        <v>2050799</v>
      </c>
      <c r="C424" s="240"/>
      <c r="D424" s="240"/>
      <c r="E424" s="240" t="s">
        <v>167</v>
      </c>
      <c r="F424" s="242" t="s">
        <v>708</v>
      </c>
      <c r="G424" s="238">
        <v>3</v>
      </c>
      <c r="H424" s="204" t="s">
        <v>709</v>
      </c>
      <c r="I424" s="205">
        <v>0</v>
      </c>
      <c r="J424" s="205">
        <v>42</v>
      </c>
      <c r="K424" s="105" t="str">
        <f t="shared" si="13"/>
        <v/>
      </c>
    </row>
    <row r="425" ht="18.95" customHeight="1" spans="1:11">
      <c r="A425" s="244" t="str">
        <f t="shared" si="12"/>
        <v>是</v>
      </c>
      <c r="B425" s="239">
        <v>20508</v>
      </c>
      <c r="C425" s="240"/>
      <c r="D425" s="240" t="s">
        <v>158</v>
      </c>
      <c r="E425" s="240"/>
      <c r="F425" s="241" t="s">
        <v>710</v>
      </c>
      <c r="G425" s="238"/>
      <c r="H425" s="204" t="s">
        <v>711</v>
      </c>
      <c r="I425" s="205">
        <f>SUM(I426:I430)</f>
        <v>6285</v>
      </c>
      <c r="J425" s="205">
        <f>SUM(J426:J430)</f>
        <v>7152</v>
      </c>
      <c r="K425" s="105">
        <f t="shared" si="13"/>
        <v>0.138</v>
      </c>
    </row>
    <row r="426" ht="18.95" customHeight="1" spans="1:11">
      <c r="A426" s="244" t="str">
        <f t="shared" si="12"/>
        <v>是</v>
      </c>
      <c r="B426" s="239">
        <v>2050801</v>
      </c>
      <c r="C426" s="240"/>
      <c r="D426" s="240"/>
      <c r="E426" s="240" t="s">
        <v>135</v>
      </c>
      <c r="F426" s="242" t="s">
        <v>712</v>
      </c>
      <c r="G426" s="238">
        <v>3</v>
      </c>
      <c r="H426" s="204" t="s">
        <v>713</v>
      </c>
      <c r="I426" s="205">
        <v>2426</v>
      </c>
      <c r="J426" s="205">
        <v>3297</v>
      </c>
      <c r="K426" s="105">
        <f t="shared" si="13"/>
        <v>0.359</v>
      </c>
    </row>
    <row r="427" ht="18.95" customHeight="1" spans="1:11">
      <c r="A427" s="244" t="str">
        <f t="shared" si="12"/>
        <v>是</v>
      </c>
      <c r="B427" s="239">
        <v>2050802</v>
      </c>
      <c r="C427" s="240"/>
      <c r="D427" s="240"/>
      <c r="E427" s="240" t="s">
        <v>140</v>
      </c>
      <c r="F427" s="242" t="s">
        <v>714</v>
      </c>
      <c r="G427" s="238">
        <v>3</v>
      </c>
      <c r="H427" s="204" t="s">
        <v>715</v>
      </c>
      <c r="I427" s="205">
        <v>3778</v>
      </c>
      <c r="J427" s="205">
        <v>3750</v>
      </c>
      <c r="K427" s="105">
        <f t="shared" si="13"/>
        <v>-0.007</v>
      </c>
    </row>
    <row r="428" ht="18.95" customHeight="1" spans="1:11">
      <c r="A428" s="244" t="str">
        <f t="shared" si="12"/>
        <v>是</v>
      </c>
      <c r="B428" s="239">
        <v>2050803</v>
      </c>
      <c r="C428" s="240"/>
      <c r="D428" s="240"/>
      <c r="E428" s="240" t="s">
        <v>143</v>
      </c>
      <c r="F428" s="242" t="s">
        <v>716</v>
      </c>
      <c r="G428" s="238">
        <v>3</v>
      </c>
      <c r="H428" s="204" t="s">
        <v>717</v>
      </c>
      <c r="I428" s="205">
        <v>81</v>
      </c>
      <c r="J428" s="205">
        <v>105</v>
      </c>
      <c r="K428" s="105">
        <f t="shared" si="13"/>
        <v>0.296</v>
      </c>
    </row>
    <row r="429" ht="18.95" hidden="1" customHeight="1" spans="1:11">
      <c r="A429" s="244" t="str">
        <f t="shared" si="12"/>
        <v>否</v>
      </c>
      <c r="B429" s="239">
        <v>2050804</v>
      </c>
      <c r="C429" s="240"/>
      <c r="D429" s="240"/>
      <c r="E429" s="240" t="s">
        <v>146</v>
      </c>
      <c r="F429" s="242" t="s">
        <v>718</v>
      </c>
      <c r="G429" s="238">
        <v>3</v>
      </c>
      <c r="H429" s="243" t="s">
        <v>719</v>
      </c>
      <c r="I429" s="205">
        <v>0</v>
      </c>
      <c r="J429" s="205">
        <v>0</v>
      </c>
      <c r="K429" s="63" t="str">
        <f t="shared" si="13"/>
        <v/>
      </c>
    </row>
    <row r="430" ht="18.95" hidden="1" customHeight="1" spans="1:11">
      <c r="A430" s="244" t="str">
        <f t="shared" si="12"/>
        <v>否</v>
      </c>
      <c r="B430" s="239">
        <v>2050899</v>
      </c>
      <c r="C430" s="240"/>
      <c r="D430" s="240"/>
      <c r="E430" s="240" t="s">
        <v>167</v>
      </c>
      <c r="F430" s="242" t="s">
        <v>720</v>
      </c>
      <c r="G430" s="238">
        <v>3</v>
      </c>
      <c r="H430" s="243" t="s">
        <v>721</v>
      </c>
      <c r="I430" s="205">
        <v>0</v>
      </c>
      <c r="J430" s="205">
        <v>0</v>
      </c>
      <c r="K430" s="63" t="str">
        <f t="shared" si="13"/>
        <v/>
      </c>
    </row>
    <row r="431" ht="18.95" customHeight="1" spans="1:11">
      <c r="A431" s="244" t="str">
        <f t="shared" si="12"/>
        <v>是</v>
      </c>
      <c r="B431" s="239">
        <v>20509</v>
      </c>
      <c r="C431" s="240"/>
      <c r="D431" s="240" t="s">
        <v>161</v>
      </c>
      <c r="E431" s="240"/>
      <c r="F431" s="241" t="s">
        <v>722</v>
      </c>
      <c r="G431" s="238"/>
      <c r="H431" s="204" t="s">
        <v>723</v>
      </c>
      <c r="I431" s="205">
        <f>SUM(I432:I437)</f>
        <v>15294</v>
      </c>
      <c r="J431" s="205">
        <f>SUM(J432:J437)</f>
        <v>9379</v>
      </c>
      <c r="K431" s="105">
        <f t="shared" si="13"/>
        <v>-0.387</v>
      </c>
    </row>
    <row r="432" ht="18.95" customHeight="1" spans="1:11">
      <c r="A432" s="244" t="str">
        <f t="shared" si="12"/>
        <v>是</v>
      </c>
      <c r="B432" s="239">
        <v>2050901</v>
      </c>
      <c r="C432" s="240"/>
      <c r="D432" s="240"/>
      <c r="E432" s="240" t="s">
        <v>135</v>
      </c>
      <c r="F432" s="242" t="s">
        <v>724</v>
      </c>
      <c r="G432" s="238">
        <v>3</v>
      </c>
      <c r="H432" s="204" t="s">
        <v>725</v>
      </c>
      <c r="I432" s="205">
        <v>582</v>
      </c>
      <c r="J432" s="205">
        <v>336</v>
      </c>
      <c r="K432" s="105">
        <f t="shared" si="13"/>
        <v>-0.423</v>
      </c>
    </row>
    <row r="433" ht="18.95" customHeight="1" spans="1:11">
      <c r="A433" s="244" t="str">
        <f t="shared" si="12"/>
        <v>是</v>
      </c>
      <c r="B433" s="239">
        <v>2050902</v>
      </c>
      <c r="C433" s="240"/>
      <c r="D433" s="240"/>
      <c r="E433" s="240" t="s">
        <v>140</v>
      </c>
      <c r="F433" s="242" t="s">
        <v>726</v>
      </c>
      <c r="G433" s="238">
        <v>3</v>
      </c>
      <c r="H433" s="204" t="s">
        <v>727</v>
      </c>
      <c r="I433" s="205">
        <v>2226</v>
      </c>
      <c r="J433" s="205">
        <v>878</v>
      </c>
      <c r="K433" s="105">
        <f t="shared" si="13"/>
        <v>-0.606</v>
      </c>
    </row>
    <row r="434" ht="18.95" customHeight="1" spans="1:11">
      <c r="A434" s="244" t="str">
        <f t="shared" si="12"/>
        <v>是</v>
      </c>
      <c r="B434" s="239">
        <v>2050903</v>
      </c>
      <c r="C434" s="240"/>
      <c r="D434" s="240"/>
      <c r="E434" s="240" t="s">
        <v>143</v>
      </c>
      <c r="F434" s="242" t="s">
        <v>728</v>
      </c>
      <c r="G434" s="238">
        <v>3</v>
      </c>
      <c r="H434" s="204" t="s">
        <v>729</v>
      </c>
      <c r="I434" s="205">
        <v>393</v>
      </c>
      <c r="J434" s="205">
        <v>250</v>
      </c>
      <c r="K434" s="105">
        <f t="shared" si="13"/>
        <v>-0.364</v>
      </c>
    </row>
    <row r="435" ht="18.95" customHeight="1" spans="1:11">
      <c r="A435" s="244" t="str">
        <f t="shared" si="12"/>
        <v>是</v>
      </c>
      <c r="B435" s="239">
        <v>2050904</v>
      </c>
      <c r="C435" s="240"/>
      <c r="D435" s="240"/>
      <c r="E435" s="240" t="s">
        <v>146</v>
      </c>
      <c r="F435" s="242" t="s">
        <v>730</v>
      </c>
      <c r="G435" s="238">
        <v>3</v>
      </c>
      <c r="H435" s="204" t="s">
        <v>731</v>
      </c>
      <c r="I435" s="205">
        <v>1129</v>
      </c>
      <c r="J435" s="205">
        <v>559</v>
      </c>
      <c r="K435" s="105">
        <f t="shared" si="13"/>
        <v>-0.505</v>
      </c>
    </row>
    <row r="436" ht="18.95" customHeight="1" spans="1:11">
      <c r="A436" s="244" t="str">
        <f t="shared" si="12"/>
        <v>是</v>
      </c>
      <c r="B436" s="239">
        <v>2050905</v>
      </c>
      <c r="C436" s="240"/>
      <c r="D436" s="240"/>
      <c r="E436" s="240" t="s">
        <v>149</v>
      </c>
      <c r="F436" s="242" t="s">
        <v>732</v>
      </c>
      <c r="G436" s="238">
        <v>3</v>
      </c>
      <c r="H436" s="204" t="s">
        <v>733</v>
      </c>
      <c r="I436" s="205">
        <v>4542</v>
      </c>
      <c r="J436" s="205">
        <v>0</v>
      </c>
      <c r="K436" s="105" t="str">
        <f t="shared" si="13"/>
        <v/>
      </c>
    </row>
    <row r="437" ht="18.95" customHeight="1" spans="1:11">
      <c r="A437" s="244" t="str">
        <f t="shared" si="12"/>
        <v>是</v>
      </c>
      <c r="B437" s="239">
        <v>2050999</v>
      </c>
      <c r="C437" s="240"/>
      <c r="D437" s="240"/>
      <c r="E437" s="240" t="s">
        <v>167</v>
      </c>
      <c r="F437" s="242" t="s">
        <v>734</v>
      </c>
      <c r="G437" s="238">
        <v>3</v>
      </c>
      <c r="H437" s="204" t="s">
        <v>735</v>
      </c>
      <c r="I437" s="205">
        <v>6422</v>
      </c>
      <c r="J437" s="205">
        <v>7356</v>
      </c>
      <c r="K437" s="105">
        <f t="shared" si="13"/>
        <v>0.145</v>
      </c>
    </row>
    <row r="438" ht="18.95" customHeight="1" spans="1:11">
      <c r="A438" s="244" t="str">
        <f t="shared" si="12"/>
        <v>是</v>
      </c>
      <c r="B438" s="239">
        <v>2059999</v>
      </c>
      <c r="C438" s="240"/>
      <c r="D438" s="240" t="s">
        <v>167</v>
      </c>
      <c r="E438" s="240">
        <v>99</v>
      </c>
      <c r="F438" s="241" t="s">
        <v>736</v>
      </c>
      <c r="G438" s="238"/>
      <c r="H438" s="204" t="s">
        <v>737</v>
      </c>
      <c r="I438" s="205">
        <v>6331</v>
      </c>
      <c r="J438" s="205">
        <v>780</v>
      </c>
      <c r="K438" s="105">
        <f t="shared" si="13"/>
        <v>-0.877</v>
      </c>
    </row>
    <row r="439" s="215" customFormat="1" ht="18.95" customHeight="1" spans="1:11">
      <c r="A439" s="244" t="str">
        <f t="shared" si="12"/>
        <v>是</v>
      </c>
      <c r="B439" s="236">
        <v>206</v>
      </c>
      <c r="C439" s="237" t="s">
        <v>738</v>
      </c>
      <c r="D439" s="237" t="s">
        <v>132</v>
      </c>
      <c r="E439" s="237"/>
      <c r="F439" s="237" t="s">
        <v>739</v>
      </c>
      <c r="G439" s="238"/>
      <c r="H439" s="202" t="s">
        <v>740</v>
      </c>
      <c r="I439" s="203">
        <f>SUMIFS(I$440:I$494,$D$440:$D$494,"&lt;&gt;")</f>
        <v>15123</v>
      </c>
      <c r="J439" s="203">
        <f>SUMIFS(J$440:J$494,$D$440:$D$494,"&lt;&gt;")</f>
        <v>20055</v>
      </c>
      <c r="K439" s="102">
        <f t="shared" si="13"/>
        <v>0.326</v>
      </c>
    </row>
    <row r="440" ht="18.95" customHeight="1" spans="1:11">
      <c r="A440" s="244" t="str">
        <f t="shared" si="12"/>
        <v>是</v>
      </c>
      <c r="B440" s="239">
        <v>20601</v>
      </c>
      <c r="C440" s="240"/>
      <c r="D440" s="240" t="s">
        <v>135</v>
      </c>
      <c r="E440" s="240"/>
      <c r="F440" s="241" t="s">
        <v>741</v>
      </c>
      <c r="G440" s="238"/>
      <c r="H440" s="204" t="s">
        <v>742</v>
      </c>
      <c r="I440" s="205">
        <f>SUM(I441:I444)</f>
        <v>3044</v>
      </c>
      <c r="J440" s="205">
        <f>SUM(J441:J444)</f>
        <v>3545</v>
      </c>
      <c r="K440" s="105">
        <f t="shared" si="13"/>
        <v>0.165</v>
      </c>
    </row>
    <row r="441" ht="18.95" customHeight="1" spans="1:11">
      <c r="A441" s="244" t="str">
        <f t="shared" si="12"/>
        <v>是</v>
      </c>
      <c r="B441" s="239">
        <v>2060101</v>
      </c>
      <c r="C441" s="240"/>
      <c r="D441" s="240"/>
      <c r="E441" s="240" t="s">
        <v>135</v>
      </c>
      <c r="F441" s="242" t="s">
        <v>138</v>
      </c>
      <c r="G441" s="238">
        <v>3</v>
      </c>
      <c r="H441" s="204" t="s">
        <v>139</v>
      </c>
      <c r="I441" s="205">
        <v>2424</v>
      </c>
      <c r="J441" s="205">
        <v>2952</v>
      </c>
      <c r="K441" s="105">
        <f t="shared" si="13"/>
        <v>0.218</v>
      </c>
    </row>
    <row r="442" ht="18.95" customHeight="1" spans="1:11">
      <c r="A442" s="244" t="str">
        <f t="shared" si="12"/>
        <v>是</v>
      </c>
      <c r="B442" s="239">
        <v>2060102</v>
      </c>
      <c r="C442" s="240"/>
      <c r="D442" s="240"/>
      <c r="E442" s="240" t="s">
        <v>140</v>
      </c>
      <c r="F442" s="242" t="s">
        <v>141</v>
      </c>
      <c r="G442" s="238">
        <v>3</v>
      </c>
      <c r="H442" s="204" t="s">
        <v>142</v>
      </c>
      <c r="I442" s="205">
        <v>620</v>
      </c>
      <c r="J442" s="205">
        <v>567</v>
      </c>
      <c r="K442" s="105">
        <f t="shared" si="13"/>
        <v>-0.085</v>
      </c>
    </row>
    <row r="443" ht="18.95" hidden="1" customHeight="1" spans="1:11">
      <c r="A443" s="244" t="str">
        <f t="shared" si="12"/>
        <v>否</v>
      </c>
      <c r="B443" s="239">
        <v>2060103</v>
      </c>
      <c r="C443" s="240"/>
      <c r="D443" s="240"/>
      <c r="E443" s="240" t="s">
        <v>143</v>
      </c>
      <c r="F443" s="242" t="s">
        <v>144</v>
      </c>
      <c r="G443" s="238">
        <v>3</v>
      </c>
      <c r="H443" s="243" t="s">
        <v>145</v>
      </c>
      <c r="I443" s="205">
        <v>0</v>
      </c>
      <c r="J443" s="205">
        <v>0</v>
      </c>
      <c r="K443" s="63" t="str">
        <f t="shared" si="13"/>
        <v/>
      </c>
    </row>
    <row r="444" ht="18.95" customHeight="1" spans="1:11">
      <c r="A444" s="244" t="str">
        <f t="shared" si="12"/>
        <v>是</v>
      </c>
      <c r="B444" s="239">
        <v>2060199</v>
      </c>
      <c r="C444" s="240"/>
      <c r="D444" s="240"/>
      <c r="E444" s="240" t="s">
        <v>167</v>
      </c>
      <c r="F444" s="242" t="s">
        <v>743</v>
      </c>
      <c r="G444" s="238">
        <v>3</v>
      </c>
      <c r="H444" s="204" t="s">
        <v>744</v>
      </c>
      <c r="I444" s="205">
        <v>0</v>
      </c>
      <c r="J444" s="205">
        <v>26</v>
      </c>
      <c r="K444" s="105" t="str">
        <f t="shared" si="13"/>
        <v/>
      </c>
    </row>
    <row r="445" ht="18.95" customHeight="1" spans="1:11">
      <c r="A445" s="244" t="str">
        <f t="shared" si="12"/>
        <v>是</v>
      </c>
      <c r="B445" s="239">
        <v>20602</v>
      </c>
      <c r="C445" s="240"/>
      <c r="D445" s="240" t="s">
        <v>140</v>
      </c>
      <c r="E445" s="240"/>
      <c r="F445" s="241" t="s">
        <v>745</v>
      </c>
      <c r="G445" s="238"/>
      <c r="H445" s="204" t="s">
        <v>746</v>
      </c>
      <c r="I445" s="205">
        <f>SUM(I446:I453)</f>
        <v>50</v>
      </c>
      <c r="J445" s="205">
        <f>SUM(J446:J453)</f>
        <v>0</v>
      </c>
      <c r="K445" s="105" t="str">
        <f t="shared" si="13"/>
        <v/>
      </c>
    </row>
    <row r="446" ht="18.95" hidden="1" customHeight="1" spans="1:11">
      <c r="A446" s="244" t="str">
        <f t="shared" si="12"/>
        <v>否</v>
      </c>
      <c r="B446" s="239">
        <v>2060201</v>
      </c>
      <c r="C446" s="240"/>
      <c r="D446" s="240"/>
      <c r="E446" s="240" t="s">
        <v>135</v>
      </c>
      <c r="F446" s="242" t="s">
        <v>747</v>
      </c>
      <c r="G446" s="238">
        <v>3</v>
      </c>
      <c r="H446" s="243" t="s">
        <v>748</v>
      </c>
      <c r="I446" s="205">
        <v>0</v>
      </c>
      <c r="J446" s="205">
        <v>0</v>
      </c>
      <c r="K446" s="63" t="str">
        <f t="shared" si="13"/>
        <v/>
      </c>
    </row>
    <row r="447" ht="18.95" hidden="1" customHeight="1" spans="1:11">
      <c r="A447" s="244" t="str">
        <f t="shared" si="12"/>
        <v>否</v>
      </c>
      <c r="B447" s="239">
        <v>2060202</v>
      </c>
      <c r="C447" s="240"/>
      <c r="D447" s="240"/>
      <c r="E447" s="240" t="s">
        <v>140</v>
      </c>
      <c r="F447" s="242" t="s">
        <v>749</v>
      </c>
      <c r="G447" s="238">
        <v>3</v>
      </c>
      <c r="H447" s="243" t="s">
        <v>750</v>
      </c>
      <c r="I447" s="205">
        <v>0</v>
      </c>
      <c r="J447" s="205">
        <v>0</v>
      </c>
      <c r="K447" s="63" t="str">
        <f t="shared" si="13"/>
        <v/>
      </c>
    </row>
    <row r="448" ht="18.95" hidden="1" customHeight="1" spans="1:11">
      <c r="A448" s="244" t="str">
        <f t="shared" si="12"/>
        <v>否</v>
      </c>
      <c r="B448" s="239">
        <v>2060203</v>
      </c>
      <c r="C448" s="240"/>
      <c r="D448" s="240"/>
      <c r="E448" s="240" t="s">
        <v>143</v>
      </c>
      <c r="F448" s="242" t="s">
        <v>751</v>
      </c>
      <c r="G448" s="238">
        <v>3</v>
      </c>
      <c r="H448" s="243" t="s">
        <v>752</v>
      </c>
      <c r="I448" s="205">
        <v>0</v>
      </c>
      <c r="J448" s="205">
        <v>0</v>
      </c>
      <c r="K448" s="63" t="str">
        <f t="shared" si="13"/>
        <v/>
      </c>
    </row>
    <row r="449" ht="18.95" hidden="1" customHeight="1" spans="1:11">
      <c r="A449" s="244" t="str">
        <f t="shared" si="12"/>
        <v>否</v>
      </c>
      <c r="B449" s="239">
        <v>2060204</v>
      </c>
      <c r="C449" s="240"/>
      <c r="D449" s="240"/>
      <c r="E449" s="240" t="s">
        <v>146</v>
      </c>
      <c r="F449" s="242" t="s">
        <v>753</v>
      </c>
      <c r="G449" s="238">
        <v>3</v>
      </c>
      <c r="H449" s="243" t="s">
        <v>754</v>
      </c>
      <c r="I449" s="205">
        <v>0</v>
      </c>
      <c r="J449" s="205">
        <v>0</v>
      </c>
      <c r="K449" s="63" t="str">
        <f t="shared" si="13"/>
        <v/>
      </c>
    </row>
    <row r="450" ht="18.95" hidden="1" customHeight="1" spans="1:11">
      <c r="A450" s="244" t="str">
        <f t="shared" si="12"/>
        <v>否</v>
      </c>
      <c r="B450" s="239">
        <v>2060205</v>
      </c>
      <c r="C450" s="240"/>
      <c r="D450" s="240"/>
      <c r="E450" s="240" t="s">
        <v>149</v>
      </c>
      <c r="F450" s="242" t="s">
        <v>755</v>
      </c>
      <c r="G450" s="238">
        <v>3</v>
      </c>
      <c r="H450" s="243" t="s">
        <v>756</v>
      </c>
      <c r="I450" s="205">
        <v>0</v>
      </c>
      <c r="J450" s="205">
        <v>0</v>
      </c>
      <c r="K450" s="63" t="str">
        <f t="shared" si="13"/>
        <v/>
      </c>
    </row>
    <row r="451" ht="18.95" hidden="1" customHeight="1" spans="1:11">
      <c r="A451" s="244" t="str">
        <f t="shared" si="12"/>
        <v>否</v>
      </c>
      <c r="B451" s="239">
        <v>2060206</v>
      </c>
      <c r="C451" s="240"/>
      <c r="D451" s="240"/>
      <c r="E451" s="240" t="s">
        <v>152</v>
      </c>
      <c r="F451" s="242" t="s">
        <v>757</v>
      </c>
      <c r="G451" s="238">
        <v>3</v>
      </c>
      <c r="H451" s="243" t="s">
        <v>758</v>
      </c>
      <c r="I451" s="205">
        <v>0</v>
      </c>
      <c r="J451" s="205">
        <v>0</v>
      </c>
      <c r="K451" s="63" t="str">
        <f t="shared" si="13"/>
        <v/>
      </c>
    </row>
    <row r="452" ht="18.95" hidden="1" customHeight="1" spans="1:11">
      <c r="A452" s="244" t="str">
        <f t="shared" si="12"/>
        <v>否</v>
      </c>
      <c r="B452" s="239">
        <v>2060207</v>
      </c>
      <c r="C452" s="240"/>
      <c r="D452" s="240"/>
      <c r="E452" s="240" t="s">
        <v>155</v>
      </c>
      <c r="F452" s="242" t="s">
        <v>759</v>
      </c>
      <c r="G452" s="238">
        <v>3</v>
      </c>
      <c r="H452" s="243" t="s">
        <v>760</v>
      </c>
      <c r="I452" s="205">
        <v>0</v>
      </c>
      <c r="J452" s="205">
        <v>0</v>
      </c>
      <c r="K452" s="63" t="str">
        <f t="shared" si="13"/>
        <v/>
      </c>
    </row>
    <row r="453" ht="18.95" customHeight="1" spans="1:11">
      <c r="A453" s="244" t="str">
        <f t="shared" si="12"/>
        <v>是</v>
      </c>
      <c r="B453" s="239">
        <v>2060299</v>
      </c>
      <c r="C453" s="240"/>
      <c r="D453" s="240"/>
      <c r="E453" s="240" t="s">
        <v>167</v>
      </c>
      <c r="F453" s="242" t="s">
        <v>761</v>
      </c>
      <c r="G453" s="238">
        <v>3</v>
      </c>
      <c r="H453" s="204" t="s">
        <v>762</v>
      </c>
      <c r="I453" s="205">
        <v>50</v>
      </c>
      <c r="J453" s="205"/>
      <c r="K453" s="105" t="str">
        <f t="shared" si="13"/>
        <v/>
      </c>
    </row>
    <row r="454" ht="18.95" customHeight="1" spans="1:11">
      <c r="A454" s="244" t="str">
        <f t="shared" si="12"/>
        <v>是</v>
      </c>
      <c r="B454" s="239">
        <v>20603</v>
      </c>
      <c r="C454" s="240"/>
      <c r="D454" s="240" t="s">
        <v>143</v>
      </c>
      <c r="E454" s="240"/>
      <c r="F454" s="241" t="s">
        <v>763</v>
      </c>
      <c r="G454" s="238"/>
      <c r="H454" s="204" t="s">
        <v>764</v>
      </c>
      <c r="I454" s="205">
        <f>SUM(I455:I459)</f>
        <v>1570</v>
      </c>
      <c r="J454" s="205">
        <f>SUM(J455:J459)</f>
        <v>1889</v>
      </c>
      <c r="K454" s="105">
        <f t="shared" si="13"/>
        <v>0.203</v>
      </c>
    </row>
    <row r="455" ht="18.95" customHeight="1" spans="1:11">
      <c r="A455" s="244" t="str">
        <f t="shared" si="12"/>
        <v>是</v>
      </c>
      <c r="B455" s="239">
        <v>2060301</v>
      </c>
      <c r="C455" s="240"/>
      <c r="D455" s="240"/>
      <c r="E455" s="240" t="s">
        <v>135</v>
      </c>
      <c r="F455" s="242" t="s">
        <v>747</v>
      </c>
      <c r="G455" s="238">
        <v>3</v>
      </c>
      <c r="H455" s="204" t="s">
        <v>748</v>
      </c>
      <c r="I455" s="205">
        <v>1339</v>
      </c>
      <c r="J455" s="205">
        <v>1305</v>
      </c>
      <c r="K455" s="105">
        <f t="shared" si="13"/>
        <v>-0.025</v>
      </c>
    </row>
    <row r="456" ht="18.95" customHeight="1" spans="1:11">
      <c r="A456" s="244" t="str">
        <f t="shared" si="12"/>
        <v>是</v>
      </c>
      <c r="B456" s="239">
        <v>2060302</v>
      </c>
      <c r="C456" s="240"/>
      <c r="D456" s="240"/>
      <c r="E456" s="240" t="s">
        <v>140</v>
      </c>
      <c r="F456" s="242" t="s">
        <v>765</v>
      </c>
      <c r="G456" s="238">
        <v>3</v>
      </c>
      <c r="H456" s="204" t="s">
        <v>766</v>
      </c>
      <c r="I456" s="205">
        <v>231</v>
      </c>
      <c r="J456" s="205">
        <v>584</v>
      </c>
      <c r="K456" s="105">
        <f t="shared" si="13"/>
        <v>1.528</v>
      </c>
    </row>
    <row r="457" ht="18.95" hidden="1" customHeight="1" spans="1:11">
      <c r="A457" s="244" t="str">
        <f t="shared" ref="A457:A520" si="14">IF(AND(I457=0,J457=0),"否","是")</f>
        <v>否</v>
      </c>
      <c r="B457" s="239">
        <v>2060303</v>
      </c>
      <c r="C457" s="240"/>
      <c r="D457" s="240"/>
      <c r="E457" s="240" t="s">
        <v>143</v>
      </c>
      <c r="F457" s="242" t="s">
        <v>767</v>
      </c>
      <c r="G457" s="238">
        <v>3</v>
      </c>
      <c r="H457" s="243" t="s">
        <v>768</v>
      </c>
      <c r="I457" s="205">
        <v>0</v>
      </c>
      <c r="J457" s="205">
        <v>0</v>
      </c>
      <c r="K457" s="63" t="str">
        <f t="shared" si="13"/>
        <v/>
      </c>
    </row>
    <row r="458" ht="18.95" hidden="1" customHeight="1" spans="1:11">
      <c r="A458" s="244" t="str">
        <f t="shared" si="14"/>
        <v>否</v>
      </c>
      <c r="B458" s="239">
        <v>2060304</v>
      </c>
      <c r="C458" s="240"/>
      <c r="D458" s="240"/>
      <c r="E458" s="240" t="s">
        <v>146</v>
      </c>
      <c r="F458" s="242" t="s">
        <v>769</v>
      </c>
      <c r="G458" s="238">
        <v>3</v>
      </c>
      <c r="H458" s="243" t="s">
        <v>770</v>
      </c>
      <c r="I458" s="205">
        <v>0</v>
      </c>
      <c r="J458" s="205">
        <v>0</v>
      </c>
      <c r="K458" s="63" t="str">
        <f t="shared" si="13"/>
        <v/>
      </c>
    </row>
    <row r="459" ht="18.95" hidden="1" customHeight="1" spans="1:11">
      <c r="A459" s="244" t="str">
        <f t="shared" si="14"/>
        <v>否</v>
      </c>
      <c r="B459" s="239">
        <v>2060399</v>
      </c>
      <c r="C459" s="240"/>
      <c r="D459" s="240"/>
      <c r="E459" s="240" t="s">
        <v>167</v>
      </c>
      <c r="F459" s="242" t="s">
        <v>771</v>
      </c>
      <c r="G459" s="238">
        <v>3</v>
      </c>
      <c r="H459" s="243" t="s">
        <v>772</v>
      </c>
      <c r="I459" s="205">
        <v>0</v>
      </c>
      <c r="J459" s="205">
        <v>0</v>
      </c>
      <c r="K459" s="63" t="str">
        <f t="shared" ref="K459:K524" si="15">IF(OR(VALUE(J459)=0,ISERROR(J459/I459-1)),"",ROUND(J459/I459-1,3))</f>
        <v/>
      </c>
    </row>
    <row r="460" ht="18.95" customHeight="1" spans="1:11">
      <c r="A460" s="244" t="str">
        <f t="shared" si="14"/>
        <v>是</v>
      </c>
      <c r="B460" s="239">
        <v>20604</v>
      </c>
      <c r="C460" s="240"/>
      <c r="D460" s="240" t="s">
        <v>146</v>
      </c>
      <c r="E460" s="240"/>
      <c r="F460" s="241" t="s">
        <v>773</v>
      </c>
      <c r="G460" s="238"/>
      <c r="H460" s="204" t="s">
        <v>774</v>
      </c>
      <c r="I460" s="205">
        <f>SUM(I461:I465)</f>
        <v>4802</v>
      </c>
      <c r="J460" s="205">
        <f>SUM(J461:J465)</f>
        <v>5714</v>
      </c>
      <c r="K460" s="105">
        <f t="shared" si="15"/>
        <v>0.19</v>
      </c>
    </row>
    <row r="461" ht="18.95" customHeight="1" spans="1:11">
      <c r="A461" s="244" t="str">
        <f t="shared" si="14"/>
        <v>是</v>
      </c>
      <c r="B461" s="239">
        <v>2060401</v>
      </c>
      <c r="C461" s="240"/>
      <c r="D461" s="240"/>
      <c r="E461" s="240" t="s">
        <v>135</v>
      </c>
      <c r="F461" s="242" t="s">
        <v>747</v>
      </c>
      <c r="G461" s="238">
        <v>3</v>
      </c>
      <c r="H461" s="204" t="s">
        <v>748</v>
      </c>
      <c r="I461" s="205">
        <v>105</v>
      </c>
      <c r="J461" s="205">
        <v>38</v>
      </c>
      <c r="K461" s="105">
        <f t="shared" si="15"/>
        <v>-0.638</v>
      </c>
    </row>
    <row r="462" ht="18.95" customHeight="1" spans="1:11">
      <c r="A462" s="244" t="str">
        <f t="shared" si="14"/>
        <v>是</v>
      </c>
      <c r="B462" s="239">
        <v>2060402</v>
      </c>
      <c r="C462" s="240"/>
      <c r="D462" s="240"/>
      <c r="E462" s="240" t="s">
        <v>140</v>
      </c>
      <c r="F462" s="242" t="s">
        <v>775</v>
      </c>
      <c r="G462" s="238">
        <v>3</v>
      </c>
      <c r="H462" s="204" t="s">
        <v>776</v>
      </c>
      <c r="I462" s="205">
        <v>4017</v>
      </c>
      <c r="J462" s="205">
        <v>4912</v>
      </c>
      <c r="K462" s="105">
        <f t="shared" si="15"/>
        <v>0.223</v>
      </c>
    </row>
    <row r="463" ht="18.95" customHeight="1" spans="1:11">
      <c r="A463" s="244" t="str">
        <f t="shared" si="14"/>
        <v>是</v>
      </c>
      <c r="B463" s="239">
        <v>2060403</v>
      </c>
      <c r="C463" s="240"/>
      <c r="D463" s="240"/>
      <c r="E463" s="240" t="s">
        <v>143</v>
      </c>
      <c r="F463" s="242" t="s">
        <v>777</v>
      </c>
      <c r="G463" s="238">
        <v>3</v>
      </c>
      <c r="H463" s="204" t="s">
        <v>778</v>
      </c>
      <c r="I463" s="205">
        <v>680</v>
      </c>
      <c r="J463" s="205">
        <v>754</v>
      </c>
      <c r="K463" s="105">
        <f t="shared" si="15"/>
        <v>0.109</v>
      </c>
    </row>
    <row r="464" ht="18.95" hidden="1" customHeight="1" spans="1:11">
      <c r="A464" s="244" t="str">
        <f t="shared" si="14"/>
        <v>否</v>
      </c>
      <c r="B464" s="239">
        <v>2060404</v>
      </c>
      <c r="C464" s="240"/>
      <c r="D464" s="240"/>
      <c r="E464" s="240" t="s">
        <v>146</v>
      </c>
      <c r="F464" s="242" t="s">
        <v>779</v>
      </c>
      <c r="G464" s="238">
        <v>3</v>
      </c>
      <c r="H464" s="204" t="s">
        <v>780</v>
      </c>
      <c r="I464" s="205">
        <v>0</v>
      </c>
      <c r="J464" s="205">
        <v>0</v>
      </c>
      <c r="K464" s="63" t="str">
        <f t="shared" si="15"/>
        <v/>
      </c>
    </row>
    <row r="465" ht="18.95" customHeight="1" spans="1:11">
      <c r="A465" s="244" t="str">
        <f t="shared" si="14"/>
        <v>是</v>
      </c>
      <c r="B465" s="239">
        <v>2060499</v>
      </c>
      <c r="C465" s="240"/>
      <c r="D465" s="240"/>
      <c r="E465" s="240" t="s">
        <v>167</v>
      </c>
      <c r="F465" s="242" t="s">
        <v>781</v>
      </c>
      <c r="G465" s="238">
        <v>3</v>
      </c>
      <c r="H465" s="204" t="s">
        <v>782</v>
      </c>
      <c r="I465" s="205">
        <v>0</v>
      </c>
      <c r="J465" s="205">
        <v>10</v>
      </c>
      <c r="K465" s="105" t="str">
        <f t="shared" si="15"/>
        <v/>
      </c>
    </row>
    <row r="466" ht="18.95" customHeight="1" spans="1:11">
      <c r="A466" s="244" t="str">
        <f t="shared" si="14"/>
        <v>是</v>
      </c>
      <c r="B466" s="239">
        <v>20605</v>
      </c>
      <c r="C466" s="240"/>
      <c r="D466" s="240" t="s">
        <v>149</v>
      </c>
      <c r="E466" s="240"/>
      <c r="F466" s="241" t="s">
        <v>783</v>
      </c>
      <c r="G466" s="238"/>
      <c r="H466" s="204" t="s">
        <v>784</v>
      </c>
      <c r="I466" s="205">
        <f>SUM(I467:I470)</f>
        <v>372</v>
      </c>
      <c r="J466" s="205">
        <f>SUM(J467:J470)</f>
        <v>100</v>
      </c>
      <c r="K466" s="105">
        <f t="shared" si="15"/>
        <v>-0.731</v>
      </c>
    </row>
    <row r="467" ht="18.95" hidden="1" customHeight="1" spans="1:11">
      <c r="A467" s="244" t="str">
        <f t="shared" si="14"/>
        <v>否</v>
      </c>
      <c r="B467" s="239">
        <v>2060501</v>
      </c>
      <c r="C467" s="240"/>
      <c r="D467" s="240"/>
      <c r="E467" s="240" t="s">
        <v>135</v>
      </c>
      <c r="F467" s="242" t="s">
        <v>747</v>
      </c>
      <c r="G467" s="238">
        <v>3</v>
      </c>
      <c r="H467" s="243" t="s">
        <v>748</v>
      </c>
      <c r="I467" s="205">
        <v>0</v>
      </c>
      <c r="J467" s="205">
        <v>0</v>
      </c>
      <c r="K467" s="63" t="str">
        <f t="shared" si="15"/>
        <v/>
      </c>
    </row>
    <row r="468" ht="18.95" customHeight="1" spans="1:11">
      <c r="A468" s="244" t="str">
        <f t="shared" si="14"/>
        <v>是</v>
      </c>
      <c r="B468" s="239">
        <v>2060502</v>
      </c>
      <c r="C468" s="240"/>
      <c r="D468" s="240"/>
      <c r="E468" s="240" t="s">
        <v>140</v>
      </c>
      <c r="F468" s="242" t="s">
        <v>785</v>
      </c>
      <c r="G468" s="238">
        <v>3</v>
      </c>
      <c r="H468" s="204" t="s">
        <v>786</v>
      </c>
      <c r="I468" s="205">
        <v>99</v>
      </c>
      <c r="J468" s="205">
        <v>0</v>
      </c>
      <c r="K468" s="105" t="str">
        <f t="shared" si="15"/>
        <v/>
      </c>
    </row>
    <row r="469" ht="18.95" customHeight="1" spans="1:11">
      <c r="A469" s="244" t="str">
        <f t="shared" si="14"/>
        <v>是</v>
      </c>
      <c r="B469" s="239">
        <v>2060503</v>
      </c>
      <c r="C469" s="240"/>
      <c r="D469" s="240"/>
      <c r="E469" s="240" t="s">
        <v>143</v>
      </c>
      <c r="F469" s="242" t="s">
        <v>787</v>
      </c>
      <c r="G469" s="238">
        <v>3</v>
      </c>
      <c r="H469" s="204" t="s">
        <v>788</v>
      </c>
      <c r="I469" s="205">
        <v>273</v>
      </c>
      <c r="J469" s="205">
        <v>100</v>
      </c>
      <c r="K469" s="105">
        <f t="shared" si="15"/>
        <v>-0.634</v>
      </c>
    </row>
    <row r="470" ht="18.95" hidden="1" customHeight="1" spans="1:11">
      <c r="A470" s="244" t="str">
        <f t="shared" si="14"/>
        <v>否</v>
      </c>
      <c r="B470" s="239">
        <v>2060599</v>
      </c>
      <c r="C470" s="240"/>
      <c r="D470" s="240"/>
      <c r="E470" s="240" t="s">
        <v>167</v>
      </c>
      <c r="F470" s="242" t="s">
        <v>789</v>
      </c>
      <c r="G470" s="238">
        <v>3</v>
      </c>
      <c r="H470" s="204" t="s">
        <v>790</v>
      </c>
      <c r="I470" s="205">
        <v>0</v>
      </c>
      <c r="J470" s="205">
        <v>0</v>
      </c>
      <c r="K470" s="63" t="str">
        <f t="shared" si="15"/>
        <v/>
      </c>
    </row>
    <row r="471" ht="18.95" customHeight="1" spans="1:11">
      <c r="A471" s="244" t="str">
        <f t="shared" si="14"/>
        <v>是</v>
      </c>
      <c r="B471" s="239">
        <v>20606</v>
      </c>
      <c r="C471" s="240"/>
      <c r="D471" s="240" t="s">
        <v>152</v>
      </c>
      <c r="E471" s="240"/>
      <c r="F471" s="241" t="s">
        <v>791</v>
      </c>
      <c r="G471" s="238"/>
      <c r="H471" s="204" t="s">
        <v>792</v>
      </c>
      <c r="I471" s="205">
        <f>SUM(I472:I475)</f>
        <v>541</v>
      </c>
      <c r="J471" s="205">
        <f>SUM(J472:J475)</f>
        <v>586</v>
      </c>
      <c r="K471" s="105">
        <f t="shared" si="15"/>
        <v>0.083</v>
      </c>
    </row>
    <row r="472" ht="18.95" customHeight="1" spans="1:11">
      <c r="A472" s="244" t="str">
        <f t="shared" si="14"/>
        <v>是</v>
      </c>
      <c r="B472" s="239">
        <v>2060601</v>
      </c>
      <c r="C472" s="240"/>
      <c r="D472" s="240"/>
      <c r="E472" s="240" t="s">
        <v>135</v>
      </c>
      <c r="F472" s="242" t="s">
        <v>793</v>
      </c>
      <c r="G472" s="238">
        <v>3</v>
      </c>
      <c r="H472" s="204" t="s">
        <v>794</v>
      </c>
      <c r="I472" s="205">
        <v>371</v>
      </c>
      <c r="J472" s="205">
        <v>341</v>
      </c>
      <c r="K472" s="105">
        <f t="shared" si="15"/>
        <v>-0.081</v>
      </c>
    </row>
    <row r="473" ht="18.95" customHeight="1" spans="1:11">
      <c r="A473" s="244" t="str">
        <f t="shared" si="14"/>
        <v>是</v>
      </c>
      <c r="B473" s="239">
        <v>2060602</v>
      </c>
      <c r="C473" s="240"/>
      <c r="D473" s="240"/>
      <c r="E473" s="240" t="s">
        <v>140</v>
      </c>
      <c r="F473" s="242" t="s">
        <v>795</v>
      </c>
      <c r="G473" s="238">
        <v>3</v>
      </c>
      <c r="H473" s="204" t="s">
        <v>796</v>
      </c>
      <c r="I473" s="205">
        <v>170</v>
      </c>
      <c r="J473" s="205">
        <v>245</v>
      </c>
      <c r="K473" s="105">
        <f t="shared" si="15"/>
        <v>0.441</v>
      </c>
    </row>
    <row r="474" ht="18.95" hidden="1" customHeight="1" spans="1:11">
      <c r="A474" s="244" t="str">
        <f t="shared" si="14"/>
        <v>否</v>
      </c>
      <c r="B474" s="239">
        <v>2060603</v>
      </c>
      <c r="C474" s="240"/>
      <c r="D474" s="240"/>
      <c r="E474" s="240" t="s">
        <v>143</v>
      </c>
      <c r="F474" s="242" t="s">
        <v>797</v>
      </c>
      <c r="G474" s="238">
        <v>3</v>
      </c>
      <c r="H474" s="243" t="s">
        <v>798</v>
      </c>
      <c r="I474" s="205">
        <v>0</v>
      </c>
      <c r="J474" s="205">
        <v>0</v>
      </c>
      <c r="K474" s="63" t="str">
        <f t="shared" si="15"/>
        <v/>
      </c>
    </row>
    <row r="475" ht="18.95" hidden="1" customHeight="1" spans="1:11">
      <c r="A475" s="244" t="str">
        <f t="shared" si="14"/>
        <v>否</v>
      </c>
      <c r="B475" s="239">
        <v>2060699</v>
      </c>
      <c r="C475" s="240"/>
      <c r="D475" s="240"/>
      <c r="E475" s="240" t="s">
        <v>167</v>
      </c>
      <c r="F475" s="242" t="s">
        <v>799</v>
      </c>
      <c r="G475" s="238">
        <v>3</v>
      </c>
      <c r="H475" s="204" t="s">
        <v>800</v>
      </c>
      <c r="I475" s="205">
        <v>0</v>
      </c>
      <c r="J475" s="205">
        <v>0</v>
      </c>
      <c r="K475" s="63" t="str">
        <f t="shared" si="15"/>
        <v/>
      </c>
    </row>
    <row r="476" ht="18.95" customHeight="1" spans="1:11">
      <c r="A476" s="244" t="str">
        <f t="shared" si="14"/>
        <v>是</v>
      </c>
      <c r="B476" s="239">
        <v>20607</v>
      </c>
      <c r="C476" s="240"/>
      <c r="D476" s="240" t="s">
        <v>155</v>
      </c>
      <c r="E476" s="240"/>
      <c r="F476" s="241" t="s">
        <v>801</v>
      </c>
      <c r="G476" s="238"/>
      <c r="H476" s="204" t="s">
        <v>802</v>
      </c>
      <c r="I476" s="205">
        <f>SUM(I477:I482)</f>
        <v>1887</v>
      </c>
      <c r="J476" s="205">
        <f>SUM(J477:J482)</f>
        <v>1884</v>
      </c>
      <c r="K476" s="105">
        <f t="shared" si="15"/>
        <v>-0.002</v>
      </c>
    </row>
    <row r="477" ht="18.95" customHeight="1" spans="1:11">
      <c r="A477" s="244" t="str">
        <f t="shared" si="14"/>
        <v>是</v>
      </c>
      <c r="B477" s="239">
        <v>2060701</v>
      </c>
      <c r="C477" s="240"/>
      <c r="D477" s="240"/>
      <c r="E477" s="240" t="s">
        <v>135</v>
      </c>
      <c r="F477" s="242" t="s">
        <v>747</v>
      </c>
      <c r="G477" s="238">
        <v>3</v>
      </c>
      <c r="H477" s="204" t="s">
        <v>748</v>
      </c>
      <c r="I477" s="205">
        <v>492</v>
      </c>
      <c r="J477" s="205">
        <v>376</v>
      </c>
      <c r="K477" s="105">
        <f t="shared" si="15"/>
        <v>-0.236</v>
      </c>
    </row>
    <row r="478" ht="18.95" customHeight="1" spans="1:11">
      <c r="A478" s="244" t="str">
        <f t="shared" si="14"/>
        <v>是</v>
      </c>
      <c r="B478" s="239">
        <v>2060702</v>
      </c>
      <c r="C478" s="240"/>
      <c r="D478" s="240"/>
      <c r="E478" s="240" t="s">
        <v>140</v>
      </c>
      <c r="F478" s="242" t="s">
        <v>803</v>
      </c>
      <c r="G478" s="238">
        <v>3</v>
      </c>
      <c r="H478" s="204" t="s">
        <v>804</v>
      </c>
      <c r="I478" s="205">
        <v>1158</v>
      </c>
      <c r="J478" s="205">
        <v>1375</v>
      </c>
      <c r="K478" s="105">
        <f t="shared" si="15"/>
        <v>0.187</v>
      </c>
    </row>
    <row r="479" ht="18.95" hidden="1" customHeight="1" spans="1:11">
      <c r="A479" s="244" t="str">
        <f t="shared" si="14"/>
        <v>否</v>
      </c>
      <c r="B479" s="239">
        <v>2060703</v>
      </c>
      <c r="C479" s="240"/>
      <c r="D479" s="240"/>
      <c r="E479" s="240" t="s">
        <v>143</v>
      </c>
      <c r="F479" s="242" t="s">
        <v>805</v>
      </c>
      <c r="G479" s="238">
        <v>3</v>
      </c>
      <c r="H479" s="243" t="s">
        <v>806</v>
      </c>
      <c r="I479" s="205">
        <v>0</v>
      </c>
      <c r="J479" s="205">
        <v>0</v>
      </c>
      <c r="K479" s="63" t="str">
        <f t="shared" si="15"/>
        <v/>
      </c>
    </row>
    <row r="480" ht="18.95" hidden="1" customHeight="1" spans="1:11">
      <c r="A480" s="244" t="str">
        <f t="shared" si="14"/>
        <v>否</v>
      </c>
      <c r="B480" s="239">
        <v>2060704</v>
      </c>
      <c r="C480" s="240"/>
      <c r="D480" s="240"/>
      <c r="E480" s="240" t="s">
        <v>146</v>
      </c>
      <c r="F480" s="242" t="s">
        <v>807</v>
      </c>
      <c r="G480" s="238">
        <v>3</v>
      </c>
      <c r="H480" s="243" t="s">
        <v>808</v>
      </c>
      <c r="I480" s="205">
        <v>0</v>
      </c>
      <c r="J480" s="205">
        <v>0</v>
      </c>
      <c r="K480" s="63" t="str">
        <f t="shared" si="15"/>
        <v/>
      </c>
    </row>
    <row r="481" ht="18.95" customHeight="1" spans="1:11">
      <c r="A481" s="244" t="str">
        <f t="shared" si="14"/>
        <v>是</v>
      </c>
      <c r="B481" s="239">
        <v>2060705</v>
      </c>
      <c r="C481" s="240"/>
      <c r="D481" s="240"/>
      <c r="E481" s="240" t="s">
        <v>149</v>
      </c>
      <c r="F481" s="242" t="s">
        <v>809</v>
      </c>
      <c r="G481" s="238">
        <v>3</v>
      </c>
      <c r="H481" s="204" t="s">
        <v>810</v>
      </c>
      <c r="I481" s="205">
        <v>101</v>
      </c>
      <c r="J481" s="205">
        <v>130</v>
      </c>
      <c r="K481" s="105">
        <f t="shared" si="15"/>
        <v>0.287</v>
      </c>
    </row>
    <row r="482" ht="18.95" customHeight="1" spans="1:11">
      <c r="A482" s="244" t="str">
        <f t="shared" si="14"/>
        <v>是</v>
      </c>
      <c r="B482" s="239">
        <v>2060799</v>
      </c>
      <c r="C482" s="240"/>
      <c r="D482" s="240"/>
      <c r="E482" s="240" t="s">
        <v>167</v>
      </c>
      <c r="F482" s="242" t="s">
        <v>811</v>
      </c>
      <c r="G482" s="238">
        <v>3</v>
      </c>
      <c r="H482" s="204" t="s">
        <v>812</v>
      </c>
      <c r="I482" s="205">
        <v>136</v>
      </c>
      <c r="J482" s="205">
        <v>3</v>
      </c>
      <c r="K482" s="105">
        <f t="shared" si="15"/>
        <v>-0.978</v>
      </c>
    </row>
    <row r="483" ht="18.95" hidden="1" customHeight="1" spans="1:11">
      <c r="A483" s="244" t="str">
        <f t="shared" si="14"/>
        <v>否</v>
      </c>
      <c r="B483" s="239">
        <v>20608</v>
      </c>
      <c r="C483" s="240"/>
      <c r="D483" s="240" t="s">
        <v>158</v>
      </c>
      <c r="E483" s="240"/>
      <c r="F483" s="241" t="s">
        <v>813</v>
      </c>
      <c r="G483" s="238"/>
      <c r="H483" s="243" t="s">
        <v>814</v>
      </c>
      <c r="I483" s="205">
        <f>SUM(I484:I486)</f>
        <v>0</v>
      </c>
      <c r="J483" s="205">
        <f>SUM(J484:J486)</f>
        <v>0</v>
      </c>
      <c r="K483" s="63" t="str">
        <f t="shared" si="15"/>
        <v/>
      </c>
    </row>
    <row r="484" ht="18.95" hidden="1" customHeight="1" spans="1:11">
      <c r="A484" s="244" t="str">
        <f t="shared" si="14"/>
        <v>否</v>
      </c>
      <c r="B484" s="239">
        <v>2060801</v>
      </c>
      <c r="C484" s="240"/>
      <c r="D484" s="240"/>
      <c r="E484" s="240" t="s">
        <v>135</v>
      </c>
      <c r="F484" s="242" t="s">
        <v>815</v>
      </c>
      <c r="G484" s="238">
        <v>3</v>
      </c>
      <c r="H484" s="243" t="s">
        <v>816</v>
      </c>
      <c r="I484" s="205">
        <v>0</v>
      </c>
      <c r="J484" s="205">
        <v>0</v>
      </c>
      <c r="K484" s="63" t="str">
        <f t="shared" si="15"/>
        <v/>
      </c>
    </row>
    <row r="485" ht="18.95" hidden="1" customHeight="1" spans="1:11">
      <c r="A485" s="244" t="str">
        <f t="shared" si="14"/>
        <v>否</v>
      </c>
      <c r="B485" s="239">
        <v>2060802</v>
      </c>
      <c r="C485" s="240"/>
      <c r="D485" s="240"/>
      <c r="E485" s="240" t="s">
        <v>140</v>
      </c>
      <c r="F485" s="242" t="s">
        <v>817</v>
      </c>
      <c r="G485" s="238">
        <v>3</v>
      </c>
      <c r="H485" s="243" t="s">
        <v>818</v>
      </c>
      <c r="I485" s="205">
        <v>0</v>
      </c>
      <c r="J485" s="205">
        <v>0</v>
      </c>
      <c r="K485" s="63" t="str">
        <f t="shared" si="15"/>
        <v/>
      </c>
    </row>
    <row r="486" ht="18.95" hidden="1" customHeight="1" spans="1:11">
      <c r="A486" s="244" t="str">
        <f t="shared" si="14"/>
        <v>否</v>
      </c>
      <c r="B486" s="239">
        <v>2060899</v>
      </c>
      <c r="C486" s="240"/>
      <c r="D486" s="240"/>
      <c r="E486" s="240" t="s">
        <v>167</v>
      </c>
      <c r="F486" s="242" t="s">
        <v>819</v>
      </c>
      <c r="G486" s="238">
        <v>3</v>
      </c>
      <c r="H486" s="243" t="s">
        <v>820</v>
      </c>
      <c r="I486" s="205">
        <v>0</v>
      </c>
      <c r="J486" s="205">
        <v>0</v>
      </c>
      <c r="K486" s="63" t="str">
        <f t="shared" si="15"/>
        <v/>
      </c>
    </row>
    <row r="487" ht="18.95" hidden="1" customHeight="1" spans="1:11">
      <c r="A487" s="244" t="str">
        <f t="shared" si="14"/>
        <v>否</v>
      </c>
      <c r="B487" s="239">
        <v>20609</v>
      </c>
      <c r="C487" s="240"/>
      <c r="D487" s="240" t="s">
        <v>161</v>
      </c>
      <c r="E487" s="249"/>
      <c r="F487" s="241" t="s">
        <v>821</v>
      </c>
      <c r="G487" s="238"/>
      <c r="H487" s="204" t="s">
        <v>822</v>
      </c>
      <c r="I487" s="205">
        <f>SUM(I488:I489)</f>
        <v>0</v>
      </c>
      <c r="J487" s="205">
        <f>SUM(J488:J489)</f>
        <v>0</v>
      </c>
      <c r="K487" s="63" t="str">
        <f t="shared" si="15"/>
        <v/>
      </c>
    </row>
    <row r="488" ht="18.95" hidden="1" customHeight="1" spans="1:11">
      <c r="A488" s="244" t="str">
        <f t="shared" si="14"/>
        <v>否</v>
      </c>
      <c r="B488" s="239" t="s">
        <v>823</v>
      </c>
      <c r="C488" s="240"/>
      <c r="D488" s="240"/>
      <c r="E488" s="322" t="s">
        <v>135</v>
      </c>
      <c r="F488" s="248" t="s">
        <v>824</v>
      </c>
      <c r="G488" s="238"/>
      <c r="H488" s="206" t="s">
        <v>825</v>
      </c>
      <c r="I488" s="205"/>
      <c r="J488" s="205">
        <v>0</v>
      </c>
      <c r="K488" s="63"/>
    </row>
    <row r="489" ht="18.95" hidden="1" customHeight="1" spans="1:11">
      <c r="A489" s="244" t="str">
        <f t="shared" si="14"/>
        <v>否</v>
      </c>
      <c r="B489" s="239" t="s">
        <v>826</v>
      </c>
      <c r="C489" s="240"/>
      <c r="D489" s="240"/>
      <c r="E489" s="322" t="s">
        <v>140</v>
      </c>
      <c r="F489" s="248" t="s">
        <v>827</v>
      </c>
      <c r="G489" s="238"/>
      <c r="H489" s="244" t="s">
        <v>828</v>
      </c>
      <c r="I489" s="205">
        <v>0</v>
      </c>
      <c r="J489" s="205">
        <v>0</v>
      </c>
      <c r="K489" s="63"/>
    </row>
    <row r="490" ht="18.95" customHeight="1" spans="1:11">
      <c r="A490" s="244" t="str">
        <f t="shared" si="14"/>
        <v>是</v>
      </c>
      <c r="B490" s="239">
        <v>20699</v>
      </c>
      <c r="C490" s="240"/>
      <c r="D490" s="240" t="s">
        <v>167</v>
      </c>
      <c r="E490" s="240"/>
      <c r="F490" s="241" t="s">
        <v>829</v>
      </c>
      <c r="G490" s="238"/>
      <c r="H490" s="204" t="s">
        <v>830</v>
      </c>
      <c r="I490" s="205">
        <f>SUM(I491:I494)</f>
        <v>2857</v>
      </c>
      <c r="J490" s="205">
        <f>SUM(J491:J494)</f>
        <v>6337</v>
      </c>
      <c r="K490" s="105">
        <f t="shared" si="15"/>
        <v>1.218</v>
      </c>
    </row>
    <row r="491" ht="18.95" customHeight="1" spans="1:11">
      <c r="A491" s="244" t="str">
        <f t="shared" si="14"/>
        <v>是</v>
      </c>
      <c r="B491" s="239">
        <v>2069901</v>
      </c>
      <c r="C491" s="240"/>
      <c r="D491" s="240"/>
      <c r="E491" s="240" t="s">
        <v>135</v>
      </c>
      <c r="F491" s="242" t="s">
        <v>831</v>
      </c>
      <c r="G491" s="238">
        <v>3</v>
      </c>
      <c r="H491" s="204" t="s">
        <v>832</v>
      </c>
      <c r="I491" s="205">
        <v>243</v>
      </c>
      <c r="J491" s="205"/>
      <c r="K491" s="105" t="str">
        <f t="shared" si="15"/>
        <v/>
      </c>
    </row>
    <row r="492" ht="18.95" hidden="1" customHeight="1" spans="1:11">
      <c r="A492" s="244" t="str">
        <f t="shared" si="14"/>
        <v>否</v>
      </c>
      <c r="B492" s="239">
        <v>2069902</v>
      </c>
      <c r="C492" s="240"/>
      <c r="D492" s="240"/>
      <c r="E492" s="240" t="s">
        <v>140</v>
      </c>
      <c r="F492" s="242" t="s">
        <v>833</v>
      </c>
      <c r="G492" s="238">
        <v>3</v>
      </c>
      <c r="H492" s="243" t="s">
        <v>834</v>
      </c>
      <c r="I492" s="205">
        <v>0</v>
      </c>
      <c r="J492" s="205">
        <v>0</v>
      </c>
      <c r="K492" s="63" t="str">
        <f t="shared" si="15"/>
        <v/>
      </c>
    </row>
    <row r="493" ht="18.95" hidden="1" customHeight="1" spans="1:11">
      <c r="A493" s="244" t="str">
        <f t="shared" si="14"/>
        <v>否</v>
      </c>
      <c r="B493" s="239">
        <v>2069903</v>
      </c>
      <c r="C493" s="240"/>
      <c r="D493" s="240"/>
      <c r="E493" s="240" t="s">
        <v>143</v>
      </c>
      <c r="F493" s="242" t="s">
        <v>835</v>
      </c>
      <c r="G493" s="238">
        <v>3</v>
      </c>
      <c r="H493" s="243" t="s">
        <v>836</v>
      </c>
      <c r="I493" s="205">
        <v>0</v>
      </c>
      <c r="J493" s="205">
        <v>0</v>
      </c>
      <c r="K493" s="63" t="str">
        <f t="shared" si="15"/>
        <v/>
      </c>
    </row>
    <row r="494" ht="18.95" customHeight="1" spans="1:11">
      <c r="A494" s="244" t="str">
        <f t="shared" si="14"/>
        <v>是</v>
      </c>
      <c r="B494" s="239">
        <v>2069999</v>
      </c>
      <c r="C494" s="240"/>
      <c r="D494" s="240"/>
      <c r="E494" s="240" t="s">
        <v>167</v>
      </c>
      <c r="F494" s="242" t="s">
        <v>829</v>
      </c>
      <c r="G494" s="238">
        <v>3</v>
      </c>
      <c r="H494" s="204" t="s">
        <v>837</v>
      </c>
      <c r="I494" s="205">
        <v>2614</v>
      </c>
      <c r="J494" s="205">
        <v>6337</v>
      </c>
      <c r="K494" s="105">
        <f t="shared" si="15"/>
        <v>1.424</v>
      </c>
    </row>
    <row r="495" s="215" customFormat="1" ht="18.95" customHeight="1" spans="1:11">
      <c r="A495" s="244" t="str">
        <f t="shared" si="14"/>
        <v>是</v>
      </c>
      <c r="B495" s="236">
        <v>207</v>
      </c>
      <c r="C495" s="237" t="s">
        <v>838</v>
      </c>
      <c r="D495" s="237" t="s">
        <v>132</v>
      </c>
      <c r="E495" s="237"/>
      <c r="F495" s="237" t="s">
        <v>839</v>
      </c>
      <c r="G495" s="238"/>
      <c r="H495" s="202" t="s">
        <v>840</v>
      </c>
      <c r="I495" s="203">
        <f>SUMIFS(I$496:I$543,$D$496:$D$543,"&lt;&gt;")</f>
        <v>31921</v>
      </c>
      <c r="J495" s="203">
        <f>SUMIFS(J$496:J$543,$D$496:$D$543,"&lt;&gt;")</f>
        <v>34112</v>
      </c>
      <c r="K495" s="102">
        <f t="shared" si="15"/>
        <v>0.069</v>
      </c>
    </row>
    <row r="496" ht="18.95" customHeight="1" spans="1:11">
      <c r="A496" s="244" t="str">
        <f t="shared" si="14"/>
        <v>是</v>
      </c>
      <c r="B496" s="239">
        <v>20701</v>
      </c>
      <c r="C496" s="240"/>
      <c r="D496" s="240" t="s">
        <v>135</v>
      </c>
      <c r="E496" s="240"/>
      <c r="F496" s="241" t="s">
        <v>841</v>
      </c>
      <c r="G496" s="238"/>
      <c r="H496" s="204" t="s">
        <v>842</v>
      </c>
      <c r="I496" s="205">
        <f>SUM(I497:I509)</f>
        <v>19618</v>
      </c>
      <c r="J496" s="205">
        <f>SUM(J497:J509)</f>
        <v>18934</v>
      </c>
      <c r="K496" s="105">
        <f t="shared" si="15"/>
        <v>-0.035</v>
      </c>
    </row>
    <row r="497" ht="18.95" customHeight="1" spans="1:11">
      <c r="A497" s="244" t="str">
        <f t="shared" si="14"/>
        <v>是</v>
      </c>
      <c r="B497" s="239">
        <v>2070101</v>
      </c>
      <c r="C497" s="240"/>
      <c r="D497" s="240"/>
      <c r="E497" s="240" t="s">
        <v>135</v>
      </c>
      <c r="F497" s="242" t="s">
        <v>138</v>
      </c>
      <c r="G497" s="238">
        <v>3</v>
      </c>
      <c r="H497" s="204" t="s">
        <v>139</v>
      </c>
      <c r="I497" s="205">
        <v>5093</v>
      </c>
      <c r="J497" s="205">
        <v>5907</v>
      </c>
      <c r="K497" s="105">
        <f t="shared" si="15"/>
        <v>0.16</v>
      </c>
    </row>
    <row r="498" ht="18.95" customHeight="1" spans="1:11">
      <c r="A498" s="244" t="str">
        <f t="shared" si="14"/>
        <v>是</v>
      </c>
      <c r="B498" s="239">
        <v>2070102</v>
      </c>
      <c r="C498" s="240"/>
      <c r="D498" s="240"/>
      <c r="E498" s="240" t="s">
        <v>140</v>
      </c>
      <c r="F498" s="242" t="s">
        <v>141</v>
      </c>
      <c r="G498" s="238">
        <v>3</v>
      </c>
      <c r="H498" s="204" t="s">
        <v>142</v>
      </c>
      <c r="I498" s="205">
        <v>1464</v>
      </c>
      <c r="J498" s="205">
        <v>647</v>
      </c>
      <c r="K498" s="105">
        <f t="shared" si="15"/>
        <v>-0.558</v>
      </c>
    </row>
    <row r="499" ht="18.95" hidden="1" customHeight="1" spans="1:11">
      <c r="A499" s="244" t="str">
        <f t="shared" si="14"/>
        <v>否</v>
      </c>
      <c r="B499" s="239">
        <v>2070103</v>
      </c>
      <c r="C499" s="240"/>
      <c r="D499" s="240"/>
      <c r="E499" s="240" t="s">
        <v>143</v>
      </c>
      <c r="F499" s="242" t="s">
        <v>144</v>
      </c>
      <c r="G499" s="238">
        <v>3</v>
      </c>
      <c r="H499" s="243" t="s">
        <v>145</v>
      </c>
      <c r="I499" s="205">
        <v>0</v>
      </c>
      <c r="J499" s="205">
        <v>0</v>
      </c>
      <c r="K499" s="63" t="str">
        <f t="shared" si="15"/>
        <v/>
      </c>
    </row>
    <row r="500" ht="18.95" customHeight="1" spans="1:11">
      <c r="A500" s="244" t="str">
        <f t="shared" si="14"/>
        <v>是</v>
      </c>
      <c r="B500" s="239">
        <v>2070104</v>
      </c>
      <c r="C500" s="240"/>
      <c r="D500" s="240"/>
      <c r="E500" s="240" t="s">
        <v>146</v>
      </c>
      <c r="F500" s="242" t="s">
        <v>843</v>
      </c>
      <c r="G500" s="238">
        <v>3</v>
      </c>
      <c r="H500" s="204" t="s">
        <v>844</v>
      </c>
      <c r="I500" s="205">
        <v>1018</v>
      </c>
      <c r="J500" s="205">
        <v>975</v>
      </c>
      <c r="K500" s="105">
        <f t="shared" si="15"/>
        <v>-0.042</v>
      </c>
    </row>
    <row r="501" ht="18.95" customHeight="1" spans="1:11">
      <c r="A501" s="244" t="str">
        <f t="shared" si="14"/>
        <v>是</v>
      </c>
      <c r="B501" s="239">
        <v>2070105</v>
      </c>
      <c r="C501" s="240"/>
      <c r="D501" s="240"/>
      <c r="E501" s="240" t="s">
        <v>149</v>
      </c>
      <c r="F501" s="242" t="s">
        <v>845</v>
      </c>
      <c r="G501" s="238">
        <v>3</v>
      </c>
      <c r="H501" s="204" t="s">
        <v>846</v>
      </c>
      <c r="I501" s="205">
        <v>71</v>
      </c>
      <c r="J501" s="205">
        <v>89</v>
      </c>
      <c r="K501" s="105">
        <f t="shared" si="15"/>
        <v>0.254</v>
      </c>
    </row>
    <row r="502" ht="18.95" customHeight="1" spans="1:11">
      <c r="A502" s="244" t="str">
        <f t="shared" si="14"/>
        <v>是</v>
      </c>
      <c r="B502" s="239">
        <v>2070106</v>
      </c>
      <c r="C502" s="240"/>
      <c r="D502" s="240"/>
      <c r="E502" s="240" t="s">
        <v>152</v>
      </c>
      <c r="F502" s="242" t="s">
        <v>847</v>
      </c>
      <c r="G502" s="238">
        <v>3</v>
      </c>
      <c r="H502" s="204" t="s">
        <v>848</v>
      </c>
      <c r="I502" s="205">
        <v>305</v>
      </c>
      <c r="J502" s="205">
        <v>310</v>
      </c>
      <c r="K502" s="105">
        <f t="shared" si="15"/>
        <v>0.016</v>
      </c>
    </row>
    <row r="503" ht="18.95" customHeight="1" spans="1:11">
      <c r="A503" s="244" t="str">
        <f t="shared" si="14"/>
        <v>是</v>
      </c>
      <c r="B503" s="239">
        <v>2070107</v>
      </c>
      <c r="C503" s="240"/>
      <c r="D503" s="240"/>
      <c r="E503" s="240" t="s">
        <v>155</v>
      </c>
      <c r="F503" s="242" t="s">
        <v>849</v>
      </c>
      <c r="G503" s="238">
        <v>3</v>
      </c>
      <c r="H503" s="204" t="s">
        <v>850</v>
      </c>
      <c r="I503" s="205">
        <v>2822</v>
      </c>
      <c r="J503" s="205">
        <v>3923</v>
      </c>
      <c r="K503" s="105">
        <f t="shared" si="15"/>
        <v>0.39</v>
      </c>
    </row>
    <row r="504" ht="18.95" customHeight="1" spans="1:11">
      <c r="A504" s="244" t="str">
        <f t="shared" si="14"/>
        <v>是</v>
      </c>
      <c r="B504" s="239">
        <v>2070108</v>
      </c>
      <c r="C504" s="240"/>
      <c r="D504" s="240"/>
      <c r="E504" s="240" t="s">
        <v>158</v>
      </c>
      <c r="F504" s="242" t="s">
        <v>851</v>
      </c>
      <c r="G504" s="238">
        <v>3</v>
      </c>
      <c r="H504" s="204" t="s">
        <v>852</v>
      </c>
      <c r="I504" s="205">
        <v>51</v>
      </c>
      <c r="J504" s="205">
        <v>759</v>
      </c>
      <c r="K504" s="105">
        <f t="shared" si="15"/>
        <v>13.882</v>
      </c>
    </row>
    <row r="505" ht="18.95" customHeight="1" spans="1:11">
      <c r="A505" s="244" t="str">
        <f t="shared" si="14"/>
        <v>是</v>
      </c>
      <c r="B505" s="239">
        <v>2070109</v>
      </c>
      <c r="C505" s="240"/>
      <c r="D505" s="240"/>
      <c r="E505" s="240" t="s">
        <v>161</v>
      </c>
      <c r="F505" s="242" t="s">
        <v>853</v>
      </c>
      <c r="G505" s="238">
        <v>3</v>
      </c>
      <c r="H505" s="204" t="s">
        <v>854</v>
      </c>
      <c r="I505" s="205">
        <v>4925</v>
      </c>
      <c r="J505" s="205">
        <v>3933</v>
      </c>
      <c r="K505" s="105">
        <f t="shared" si="15"/>
        <v>-0.201</v>
      </c>
    </row>
    <row r="506" ht="18.95" hidden="1" customHeight="1" spans="1:11">
      <c r="A506" s="244" t="str">
        <f t="shared" si="14"/>
        <v>否</v>
      </c>
      <c r="B506" s="239">
        <v>2070110</v>
      </c>
      <c r="C506" s="240"/>
      <c r="D506" s="240"/>
      <c r="E506" s="240" t="s">
        <v>272</v>
      </c>
      <c r="F506" s="242" t="s">
        <v>855</v>
      </c>
      <c r="G506" s="238">
        <v>3</v>
      </c>
      <c r="H506" s="204" t="s">
        <v>856</v>
      </c>
      <c r="I506" s="205">
        <v>0</v>
      </c>
      <c r="J506" s="205">
        <v>0</v>
      </c>
      <c r="K506" s="63" t="str">
        <f t="shared" si="15"/>
        <v/>
      </c>
    </row>
    <row r="507" ht="18.95" customHeight="1" spans="1:11">
      <c r="A507" s="244" t="str">
        <f t="shared" si="14"/>
        <v>是</v>
      </c>
      <c r="B507" s="239">
        <v>2070111</v>
      </c>
      <c r="C507" s="240"/>
      <c r="D507" s="240"/>
      <c r="E507" s="240" t="s">
        <v>289</v>
      </c>
      <c r="F507" s="242" t="s">
        <v>857</v>
      </c>
      <c r="G507" s="238">
        <v>3</v>
      </c>
      <c r="H507" s="204" t="s">
        <v>858</v>
      </c>
      <c r="I507" s="205">
        <v>608</v>
      </c>
      <c r="J507" s="205">
        <v>1226</v>
      </c>
      <c r="K507" s="105">
        <f t="shared" si="15"/>
        <v>1.016</v>
      </c>
    </row>
    <row r="508" ht="18.95" customHeight="1" spans="1:11">
      <c r="A508" s="244" t="str">
        <f t="shared" si="14"/>
        <v>是</v>
      </c>
      <c r="B508" s="239">
        <v>2070112</v>
      </c>
      <c r="C508" s="240"/>
      <c r="D508" s="240"/>
      <c r="E508" s="240" t="s">
        <v>292</v>
      </c>
      <c r="F508" s="242" t="s">
        <v>859</v>
      </c>
      <c r="G508" s="238">
        <v>3</v>
      </c>
      <c r="H508" s="204" t="s">
        <v>860</v>
      </c>
      <c r="I508" s="205">
        <v>51</v>
      </c>
      <c r="J508" s="205">
        <v>47</v>
      </c>
      <c r="K508" s="105">
        <f t="shared" si="15"/>
        <v>-0.078</v>
      </c>
    </row>
    <row r="509" ht="18.95" customHeight="1" spans="1:11">
      <c r="A509" s="244" t="str">
        <f t="shared" si="14"/>
        <v>是</v>
      </c>
      <c r="B509" s="239">
        <v>2070199</v>
      </c>
      <c r="C509" s="240"/>
      <c r="D509" s="240"/>
      <c r="E509" s="240" t="s">
        <v>167</v>
      </c>
      <c r="F509" s="242" t="s">
        <v>861</v>
      </c>
      <c r="G509" s="238">
        <v>3</v>
      </c>
      <c r="H509" s="204" t="s">
        <v>862</v>
      </c>
      <c r="I509" s="205">
        <v>3210</v>
      </c>
      <c r="J509" s="205">
        <v>1118</v>
      </c>
      <c r="K509" s="105">
        <f t="shared" si="15"/>
        <v>-0.652</v>
      </c>
    </row>
    <row r="510" ht="18.95" customHeight="1" spans="1:11">
      <c r="A510" s="244" t="str">
        <f t="shared" si="14"/>
        <v>是</v>
      </c>
      <c r="B510" s="239">
        <v>20702</v>
      </c>
      <c r="C510" s="240"/>
      <c r="D510" s="240" t="s">
        <v>140</v>
      </c>
      <c r="E510" s="240"/>
      <c r="F510" s="241" t="s">
        <v>863</v>
      </c>
      <c r="G510" s="238"/>
      <c r="H510" s="204" t="s">
        <v>864</v>
      </c>
      <c r="I510" s="205">
        <f>SUM(I511:I517)</f>
        <v>1877</v>
      </c>
      <c r="J510" s="205">
        <f>SUM(J511:J517)</f>
        <v>2141</v>
      </c>
      <c r="K510" s="105">
        <f t="shared" si="15"/>
        <v>0.141</v>
      </c>
    </row>
    <row r="511" ht="18.95" customHeight="1" spans="1:11">
      <c r="A511" s="244" t="str">
        <f t="shared" si="14"/>
        <v>是</v>
      </c>
      <c r="B511" s="239">
        <v>2070201</v>
      </c>
      <c r="C511" s="240"/>
      <c r="D511" s="240"/>
      <c r="E511" s="240" t="s">
        <v>135</v>
      </c>
      <c r="F511" s="242" t="s">
        <v>138</v>
      </c>
      <c r="G511" s="238">
        <v>3</v>
      </c>
      <c r="H511" s="204" t="s">
        <v>139</v>
      </c>
      <c r="I511" s="205">
        <v>154</v>
      </c>
      <c r="J511" s="205">
        <v>149</v>
      </c>
      <c r="K511" s="105">
        <f t="shared" si="15"/>
        <v>-0.032</v>
      </c>
    </row>
    <row r="512" ht="18.95" customHeight="1" spans="1:11">
      <c r="A512" s="244" t="str">
        <f t="shared" si="14"/>
        <v>是</v>
      </c>
      <c r="B512" s="239">
        <v>2070202</v>
      </c>
      <c r="C512" s="240"/>
      <c r="D512" s="240"/>
      <c r="E512" s="240" t="s">
        <v>140</v>
      </c>
      <c r="F512" s="242" t="s">
        <v>141</v>
      </c>
      <c r="G512" s="238">
        <v>3</v>
      </c>
      <c r="H512" s="204" t="s">
        <v>142</v>
      </c>
      <c r="I512" s="205">
        <v>0</v>
      </c>
      <c r="J512" s="205">
        <v>21</v>
      </c>
      <c r="K512" s="105" t="str">
        <f t="shared" si="15"/>
        <v/>
      </c>
    </row>
    <row r="513" ht="18.95" hidden="1" customHeight="1" spans="1:11">
      <c r="A513" s="244" t="str">
        <f t="shared" si="14"/>
        <v>否</v>
      </c>
      <c r="B513" s="239">
        <v>2070203</v>
      </c>
      <c r="C513" s="240"/>
      <c r="D513" s="240"/>
      <c r="E513" s="240" t="s">
        <v>143</v>
      </c>
      <c r="F513" s="242" t="s">
        <v>144</v>
      </c>
      <c r="G513" s="238">
        <v>3</v>
      </c>
      <c r="H513" s="243" t="s">
        <v>145</v>
      </c>
      <c r="I513" s="205">
        <v>0</v>
      </c>
      <c r="J513" s="205">
        <v>0</v>
      </c>
      <c r="K513" s="63" t="str">
        <f t="shared" si="15"/>
        <v/>
      </c>
    </row>
    <row r="514" ht="18.95" customHeight="1" spans="1:11">
      <c r="A514" s="244" t="str">
        <f t="shared" si="14"/>
        <v>是</v>
      </c>
      <c r="B514" s="239">
        <v>2070204</v>
      </c>
      <c r="C514" s="240"/>
      <c r="D514" s="240"/>
      <c r="E514" s="240" t="s">
        <v>146</v>
      </c>
      <c r="F514" s="242" t="s">
        <v>865</v>
      </c>
      <c r="G514" s="238">
        <v>3</v>
      </c>
      <c r="H514" s="204" t="s">
        <v>866</v>
      </c>
      <c r="I514" s="205">
        <v>563</v>
      </c>
      <c r="J514" s="205">
        <v>872</v>
      </c>
      <c r="K514" s="105">
        <f t="shared" si="15"/>
        <v>0.549</v>
      </c>
    </row>
    <row r="515" ht="18.95" customHeight="1" spans="1:11">
      <c r="A515" s="244" t="str">
        <f t="shared" si="14"/>
        <v>是</v>
      </c>
      <c r="B515" s="239">
        <v>2070205</v>
      </c>
      <c r="C515" s="240"/>
      <c r="D515" s="240"/>
      <c r="E515" s="240" t="s">
        <v>149</v>
      </c>
      <c r="F515" s="242" t="s">
        <v>867</v>
      </c>
      <c r="G515" s="238">
        <v>3</v>
      </c>
      <c r="H515" s="204" t="s">
        <v>868</v>
      </c>
      <c r="I515" s="205">
        <v>1160</v>
      </c>
      <c r="J515" s="205">
        <v>1099</v>
      </c>
      <c r="K515" s="105">
        <f t="shared" si="15"/>
        <v>-0.053</v>
      </c>
    </row>
    <row r="516" ht="18.95" hidden="1" customHeight="1" spans="1:11">
      <c r="A516" s="244" t="str">
        <f t="shared" si="14"/>
        <v>否</v>
      </c>
      <c r="B516" s="239">
        <v>2070206</v>
      </c>
      <c r="C516" s="240"/>
      <c r="D516" s="240"/>
      <c r="E516" s="240" t="s">
        <v>152</v>
      </c>
      <c r="F516" s="242" t="s">
        <v>869</v>
      </c>
      <c r="G516" s="238">
        <v>3</v>
      </c>
      <c r="H516" s="243" t="s">
        <v>870</v>
      </c>
      <c r="I516" s="205">
        <v>0</v>
      </c>
      <c r="J516" s="205">
        <v>0</v>
      </c>
      <c r="K516" s="63" t="str">
        <f t="shared" si="15"/>
        <v/>
      </c>
    </row>
    <row r="517" ht="18.95" hidden="1" customHeight="1" spans="1:11">
      <c r="A517" s="244" t="str">
        <f t="shared" si="14"/>
        <v>否</v>
      </c>
      <c r="B517" s="239">
        <v>2070299</v>
      </c>
      <c r="C517" s="240"/>
      <c r="D517" s="240"/>
      <c r="E517" s="240" t="s">
        <v>167</v>
      </c>
      <c r="F517" s="242" t="s">
        <v>871</v>
      </c>
      <c r="G517" s="238">
        <v>3</v>
      </c>
      <c r="H517" s="243" t="s">
        <v>872</v>
      </c>
      <c r="I517" s="205">
        <v>0</v>
      </c>
      <c r="J517" s="205">
        <v>0</v>
      </c>
      <c r="K517" s="63" t="str">
        <f t="shared" si="15"/>
        <v/>
      </c>
    </row>
    <row r="518" ht="18.95" customHeight="1" spans="1:11">
      <c r="A518" s="244" t="str">
        <f t="shared" si="14"/>
        <v>是</v>
      </c>
      <c r="B518" s="239">
        <v>20703</v>
      </c>
      <c r="C518" s="240"/>
      <c r="D518" s="240" t="s">
        <v>143</v>
      </c>
      <c r="E518" s="240"/>
      <c r="F518" s="241" t="s">
        <v>873</v>
      </c>
      <c r="G518" s="238"/>
      <c r="H518" s="204" t="s">
        <v>874</v>
      </c>
      <c r="I518" s="205">
        <f>SUM(I519:I528)</f>
        <v>1188</v>
      </c>
      <c r="J518" s="205">
        <f>SUM(J519:J528)</f>
        <v>859</v>
      </c>
      <c r="K518" s="105">
        <f t="shared" si="15"/>
        <v>-0.277</v>
      </c>
    </row>
    <row r="519" ht="18.95" customHeight="1" spans="1:11">
      <c r="A519" s="244" t="str">
        <f t="shared" si="14"/>
        <v>是</v>
      </c>
      <c r="B519" s="239">
        <v>2070301</v>
      </c>
      <c r="C519" s="240"/>
      <c r="D519" s="240"/>
      <c r="E519" s="240" t="s">
        <v>135</v>
      </c>
      <c r="F519" s="242" t="s">
        <v>138</v>
      </c>
      <c r="G519" s="238">
        <v>3</v>
      </c>
      <c r="H519" s="204" t="s">
        <v>139</v>
      </c>
      <c r="I519" s="205">
        <v>56</v>
      </c>
      <c r="J519" s="205">
        <v>49</v>
      </c>
      <c r="K519" s="105">
        <f t="shared" si="15"/>
        <v>-0.125</v>
      </c>
    </row>
    <row r="520" ht="18.95" customHeight="1" spans="1:11">
      <c r="A520" s="244" t="str">
        <f t="shared" si="14"/>
        <v>是</v>
      </c>
      <c r="B520" s="239">
        <v>2070302</v>
      </c>
      <c r="C520" s="240"/>
      <c r="D520" s="240"/>
      <c r="E520" s="240" t="s">
        <v>140</v>
      </c>
      <c r="F520" s="242" t="s">
        <v>141</v>
      </c>
      <c r="G520" s="238">
        <v>3</v>
      </c>
      <c r="H520" s="204" t="s">
        <v>142</v>
      </c>
      <c r="I520" s="205">
        <v>0</v>
      </c>
      <c r="J520" s="205">
        <v>171</v>
      </c>
      <c r="K520" s="105" t="str">
        <f t="shared" si="15"/>
        <v/>
      </c>
    </row>
    <row r="521" ht="18.95" hidden="1" customHeight="1" spans="1:11">
      <c r="A521" s="244" t="str">
        <f t="shared" ref="A521:A584" si="16">IF(AND(I521=0,J521=0),"否","是")</f>
        <v>否</v>
      </c>
      <c r="B521" s="239">
        <v>2070303</v>
      </c>
      <c r="C521" s="240"/>
      <c r="D521" s="240"/>
      <c r="E521" s="240" t="s">
        <v>143</v>
      </c>
      <c r="F521" s="242" t="s">
        <v>144</v>
      </c>
      <c r="G521" s="238">
        <v>3</v>
      </c>
      <c r="H521" s="243" t="s">
        <v>145</v>
      </c>
      <c r="I521" s="205">
        <v>0</v>
      </c>
      <c r="J521" s="205">
        <v>0</v>
      </c>
      <c r="K521" s="63" t="str">
        <f t="shared" si="15"/>
        <v/>
      </c>
    </row>
    <row r="522" ht="18.95" hidden="1" customHeight="1" spans="1:11">
      <c r="A522" s="244" t="str">
        <f t="shared" si="16"/>
        <v>否</v>
      </c>
      <c r="B522" s="239">
        <v>2070304</v>
      </c>
      <c r="C522" s="240"/>
      <c r="D522" s="240"/>
      <c r="E522" s="240" t="s">
        <v>146</v>
      </c>
      <c r="F522" s="242" t="s">
        <v>875</v>
      </c>
      <c r="G522" s="238">
        <v>3</v>
      </c>
      <c r="H522" s="243" t="s">
        <v>876</v>
      </c>
      <c r="I522" s="205">
        <v>0</v>
      </c>
      <c r="J522" s="205">
        <v>0</v>
      </c>
      <c r="K522" s="63" t="str">
        <f t="shared" si="15"/>
        <v/>
      </c>
    </row>
    <row r="523" ht="18.95" customHeight="1" spans="1:11">
      <c r="A523" s="244" t="str">
        <f t="shared" si="16"/>
        <v>是</v>
      </c>
      <c r="B523" s="239">
        <v>2070305</v>
      </c>
      <c r="C523" s="240"/>
      <c r="D523" s="240"/>
      <c r="E523" s="240" t="s">
        <v>149</v>
      </c>
      <c r="F523" s="242" t="s">
        <v>877</v>
      </c>
      <c r="G523" s="238">
        <v>3</v>
      </c>
      <c r="H523" s="204" t="s">
        <v>878</v>
      </c>
      <c r="I523" s="205">
        <v>15</v>
      </c>
      <c r="J523" s="205">
        <v>0</v>
      </c>
      <c r="K523" s="105" t="str">
        <f t="shared" si="15"/>
        <v/>
      </c>
    </row>
    <row r="524" ht="18.95" customHeight="1" spans="1:11">
      <c r="A524" s="244" t="str">
        <f t="shared" si="16"/>
        <v>是</v>
      </c>
      <c r="B524" s="239">
        <v>2070306</v>
      </c>
      <c r="C524" s="240"/>
      <c r="D524" s="240"/>
      <c r="E524" s="240" t="s">
        <v>152</v>
      </c>
      <c r="F524" s="242" t="s">
        <v>879</v>
      </c>
      <c r="G524" s="238">
        <v>3</v>
      </c>
      <c r="H524" s="204" t="s">
        <v>880</v>
      </c>
      <c r="I524" s="205">
        <v>28</v>
      </c>
      <c r="J524" s="205">
        <v>15</v>
      </c>
      <c r="K524" s="105">
        <f t="shared" si="15"/>
        <v>-0.464</v>
      </c>
    </row>
    <row r="525" ht="18.95" customHeight="1" spans="1:11">
      <c r="A525" s="244" t="str">
        <f t="shared" si="16"/>
        <v>是</v>
      </c>
      <c r="B525" s="239">
        <v>2070307</v>
      </c>
      <c r="C525" s="240"/>
      <c r="D525" s="240"/>
      <c r="E525" s="240" t="s">
        <v>155</v>
      </c>
      <c r="F525" s="242" t="s">
        <v>881</v>
      </c>
      <c r="G525" s="238">
        <v>3</v>
      </c>
      <c r="H525" s="204" t="s">
        <v>882</v>
      </c>
      <c r="I525" s="205">
        <v>857</v>
      </c>
      <c r="J525" s="205">
        <v>450</v>
      </c>
      <c r="K525" s="105">
        <f t="shared" ref="K525:K587" si="17">IF(OR(VALUE(J525)=0,ISERROR(J525/I525-1)),"",ROUND(J525/I525-1,3))</f>
        <v>-0.475</v>
      </c>
    </row>
    <row r="526" ht="18.95" customHeight="1" spans="1:11">
      <c r="A526" s="244" t="str">
        <f t="shared" si="16"/>
        <v>是</v>
      </c>
      <c r="B526" s="239">
        <v>2070308</v>
      </c>
      <c r="C526" s="240"/>
      <c r="D526" s="240"/>
      <c r="E526" s="240" t="s">
        <v>158</v>
      </c>
      <c r="F526" s="242" t="s">
        <v>883</v>
      </c>
      <c r="G526" s="238">
        <v>3</v>
      </c>
      <c r="H526" s="204" t="s">
        <v>884</v>
      </c>
      <c r="I526" s="205">
        <v>201</v>
      </c>
      <c r="J526" s="205">
        <v>167</v>
      </c>
      <c r="K526" s="105">
        <f t="shared" si="17"/>
        <v>-0.169</v>
      </c>
    </row>
    <row r="527" ht="18.95" customHeight="1" spans="1:11">
      <c r="A527" s="244" t="str">
        <f t="shared" si="16"/>
        <v>是</v>
      </c>
      <c r="B527" s="239">
        <v>2070309</v>
      </c>
      <c r="C527" s="240"/>
      <c r="D527" s="240"/>
      <c r="E527" s="240" t="s">
        <v>161</v>
      </c>
      <c r="F527" s="242" t="s">
        <v>885</v>
      </c>
      <c r="G527" s="238">
        <v>3</v>
      </c>
      <c r="H527" s="204" t="s">
        <v>886</v>
      </c>
      <c r="I527" s="205">
        <v>21</v>
      </c>
      <c r="J527" s="205">
        <v>0</v>
      </c>
      <c r="K527" s="105" t="str">
        <f t="shared" si="17"/>
        <v/>
      </c>
    </row>
    <row r="528" ht="18.95" customHeight="1" spans="1:11">
      <c r="A528" s="244" t="str">
        <f t="shared" si="16"/>
        <v>是</v>
      </c>
      <c r="B528" s="239">
        <v>2070399</v>
      </c>
      <c r="C528" s="240"/>
      <c r="D528" s="240"/>
      <c r="E528" s="240" t="s">
        <v>167</v>
      </c>
      <c r="F528" s="242" t="s">
        <v>887</v>
      </c>
      <c r="G528" s="238">
        <v>3</v>
      </c>
      <c r="H528" s="204" t="s">
        <v>888</v>
      </c>
      <c r="I528" s="205">
        <v>10</v>
      </c>
      <c r="J528" s="205">
        <v>7</v>
      </c>
      <c r="K528" s="105">
        <f t="shared" si="17"/>
        <v>-0.3</v>
      </c>
    </row>
    <row r="529" ht="18.95" customHeight="1" spans="1:11">
      <c r="A529" s="244" t="str">
        <f t="shared" si="16"/>
        <v>是</v>
      </c>
      <c r="B529" s="239">
        <v>20704</v>
      </c>
      <c r="C529" s="240"/>
      <c r="D529" s="240" t="s">
        <v>146</v>
      </c>
      <c r="E529" s="240"/>
      <c r="F529" s="241" t="s">
        <v>889</v>
      </c>
      <c r="G529" s="238"/>
      <c r="H529" s="206" t="s">
        <v>890</v>
      </c>
      <c r="I529" s="205">
        <f>SUM(I530:I539)</f>
        <v>8191</v>
      </c>
      <c r="J529" s="205">
        <f>SUM(J530:J539)</f>
        <v>7457</v>
      </c>
      <c r="K529" s="105">
        <f t="shared" si="17"/>
        <v>-0.09</v>
      </c>
    </row>
    <row r="530" ht="18.95" customHeight="1" spans="1:11">
      <c r="A530" s="244" t="str">
        <f t="shared" si="16"/>
        <v>是</v>
      </c>
      <c r="B530" s="239">
        <v>2070401</v>
      </c>
      <c r="C530" s="240"/>
      <c r="D530" s="240"/>
      <c r="E530" s="240" t="s">
        <v>135</v>
      </c>
      <c r="F530" s="242" t="s">
        <v>138</v>
      </c>
      <c r="G530" s="238">
        <v>3</v>
      </c>
      <c r="H530" s="204" t="s">
        <v>139</v>
      </c>
      <c r="I530" s="205">
        <v>2204</v>
      </c>
      <c r="J530" s="205">
        <v>2108</v>
      </c>
      <c r="K530" s="105">
        <f t="shared" si="17"/>
        <v>-0.044</v>
      </c>
    </row>
    <row r="531" ht="18.95" customHeight="1" spans="1:11">
      <c r="A531" s="244" t="str">
        <f t="shared" si="16"/>
        <v>是</v>
      </c>
      <c r="B531" s="239">
        <v>2070402</v>
      </c>
      <c r="C531" s="240"/>
      <c r="D531" s="240"/>
      <c r="E531" s="240" t="s">
        <v>140</v>
      </c>
      <c r="F531" s="242" t="s">
        <v>141</v>
      </c>
      <c r="G531" s="238">
        <v>3</v>
      </c>
      <c r="H531" s="204" t="s">
        <v>142</v>
      </c>
      <c r="I531" s="205">
        <v>723</v>
      </c>
      <c r="J531" s="205">
        <v>136</v>
      </c>
      <c r="K531" s="105">
        <f t="shared" si="17"/>
        <v>-0.812</v>
      </c>
    </row>
    <row r="532" ht="18.95" hidden="1" customHeight="1" spans="1:11">
      <c r="A532" s="244" t="str">
        <f t="shared" si="16"/>
        <v>否</v>
      </c>
      <c r="B532" s="239">
        <v>2070403</v>
      </c>
      <c r="C532" s="240"/>
      <c r="D532" s="240"/>
      <c r="E532" s="240" t="s">
        <v>143</v>
      </c>
      <c r="F532" s="242" t="s">
        <v>144</v>
      </c>
      <c r="G532" s="238">
        <v>3</v>
      </c>
      <c r="H532" s="243" t="s">
        <v>145</v>
      </c>
      <c r="I532" s="205">
        <v>0</v>
      </c>
      <c r="J532" s="205">
        <v>0</v>
      </c>
      <c r="K532" s="63" t="str">
        <f t="shared" si="17"/>
        <v/>
      </c>
    </row>
    <row r="533" ht="18.95" customHeight="1" spans="1:11">
      <c r="A533" s="244" t="str">
        <f t="shared" si="16"/>
        <v>是</v>
      </c>
      <c r="B533" s="239">
        <v>2070404</v>
      </c>
      <c r="C533" s="240"/>
      <c r="D533" s="240"/>
      <c r="E533" s="240" t="s">
        <v>146</v>
      </c>
      <c r="F533" s="242" t="s">
        <v>891</v>
      </c>
      <c r="G533" s="238">
        <v>3</v>
      </c>
      <c r="H533" s="204" t="s">
        <v>892</v>
      </c>
      <c r="I533" s="205">
        <v>1442</v>
      </c>
      <c r="J533" s="205">
        <v>1281</v>
      </c>
      <c r="K533" s="105">
        <f t="shared" si="17"/>
        <v>-0.112</v>
      </c>
    </row>
    <row r="534" ht="18.95" customHeight="1" spans="1:11">
      <c r="A534" s="244" t="str">
        <f t="shared" si="16"/>
        <v>是</v>
      </c>
      <c r="B534" s="239">
        <v>2070405</v>
      </c>
      <c r="C534" s="240"/>
      <c r="D534" s="240"/>
      <c r="E534" s="240" t="s">
        <v>149</v>
      </c>
      <c r="F534" s="242" t="s">
        <v>893</v>
      </c>
      <c r="G534" s="238">
        <v>3</v>
      </c>
      <c r="H534" s="204" t="s">
        <v>894</v>
      </c>
      <c r="I534" s="205">
        <v>1803</v>
      </c>
      <c r="J534" s="205">
        <v>1998</v>
      </c>
      <c r="K534" s="105">
        <f t="shared" si="17"/>
        <v>0.108</v>
      </c>
    </row>
    <row r="535" ht="18.95" customHeight="1" spans="1:11">
      <c r="A535" s="244" t="str">
        <f t="shared" si="16"/>
        <v>是</v>
      </c>
      <c r="B535" s="239">
        <v>2070406</v>
      </c>
      <c r="C535" s="240"/>
      <c r="D535" s="240"/>
      <c r="E535" s="240" t="s">
        <v>152</v>
      </c>
      <c r="F535" s="242" t="s">
        <v>895</v>
      </c>
      <c r="G535" s="238">
        <v>3</v>
      </c>
      <c r="H535" s="204" t="s">
        <v>896</v>
      </c>
      <c r="I535" s="205">
        <v>526</v>
      </c>
      <c r="J535" s="205">
        <v>471</v>
      </c>
      <c r="K535" s="105">
        <f t="shared" si="17"/>
        <v>-0.105</v>
      </c>
    </row>
    <row r="536" ht="18.95" customHeight="1" spans="1:11">
      <c r="A536" s="244" t="str">
        <f t="shared" si="16"/>
        <v>是</v>
      </c>
      <c r="B536" s="250">
        <v>2070407</v>
      </c>
      <c r="C536" s="251"/>
      <c r="D536" s="251"/>
      <c r="E536" s="251" t="s">
        <v>155</v>
      </c>
      <c r="F536" s="252" t="s">
        <v>897</v>
      </c>
      <c r="G536" s="253">
        <v>3</v>
      </c>
      <c r="H536" s="206" t="s">
        <v>898</v>
      </c>
      <c r="I536" s="205">
        <v>80</v>
      </c>
      <c r="J536" s="205">
        <v>81</v>
      </c>
      <c r="K536" s="105">
        <f t="shared" si="17"/>
        <v>0.013</v>
      </c>
    </row>
    <row r="537" ht="18.95" customHeight="1" spans="1:11">
      <c r="A537" s="244" t="str">
        <f t="shared" si="16"/>
        <v>是</v>
      </c>
      <c r="B537" s="254">
        <v>2070408</v>
      </c>
      <c r="C537" s="251"/>
      <c r="D537" s="251"/>
      <c r="E537" s="323" t="s">
        <v>158</v>
      </c>
      <c r="F537" s="252" t="s">
        <v>899</v>
      </c>
      <c r="G537" s="253">
        <v>3</v>
      </c>
      <c r="H537" s="206" t="s">
        <v>900</v>
      </c>
      <c r="I537" s="205">
        <v>734</v>
      </c>
      <c r="J537" s="205">
        <v>1011</v>
      </c>
      <c r="K537" s="105"/>
    </row>
    <row r="538" ht="18.95" customHeight="1" spans="1:11">
      <c r="A538" s="244" t="str">
        <f t="shared" si="16"/>
        <v>是</v>
      </c>
      <c r="B538" s="254">
        <v>2070409</v>
      </c>
      <c r="C538" s="251"/>
      <c r="D538" s="251"/>
      <c r="E538" s="323" t="s">
        <v>161</v>
      </c>
      <c r="F538" s="252" t="s">
        <v>901</v>
      </c>
      <c r="G538" s="253">
        <v>3</v>
      </c>
      <c r="H538" s="206" t="s">
        <v>902</v>
      </c>
      <c r="I538" s="205">
        <v>0</v>
      </c>
      <c r="J538" s="205">
        <v>2</v>
      </c>
      <c r="K538" s="105"/>
    </row>
    <row r="539" ht="18.95" customHeight="1" spans="1:11">
      <c r="A539" s="244" t="str">
        <f t="shared" si="16"/>
        <v>是</v>
      </c>
      <c r="B539" s="239">
        <v>2070499</v>
      </c>
      <c r="C539" s="240"/>
      <c r="D539" s="240"/>
      <c r="E539" s="249">
        <v>99</v>
      </c>
      <c r="F539" s="248" t="s">
        <v>903</v>
      </c>
      <c r="G539" s="255">
        <v>3</v>
      </c>
      <c r="H539" s="206" t="s">
        <v>904</v>
      </c>
      <c r="I539" s="205">
        <v>679</v>
      </c>
      <c r="J539" s="205">
        <v>369</v>
      </c>
      <c r="K539" s="105">
        <f t="shared" si="17"/>
        <v>-0.457</v>
      </c>
    </row>
    <row r="540" ht="19.5" customHeight="1" spans="1:11">
      <c r="A540" s="244" t="str">
        <f t="shared" si="16"/>
        <v>是</v>
      </c>
      <c r="B540" s="239">
        <v>20799</v>
      </c>
      <c r="C540" s="240"/>
      <c r="D540" s="240" t="s">
        <v>167</v>
      </c>
      <c r="E540" s="240"/>
      <c r="F540" s="241" t="s">
        <v>905</v>
      </c>
      <c r="G540" s="238"/>
      <c r="H540" s="204" t="s">
        <v>906</v>
      </c>
      <c r="I540" s="205">
        <f>SUM(I541:I543)</f>
        <v>1047</v>
      </c>
      <c r="J540" s="205">
        <f>SUM(J541:J543)</f>
        <v>4721</v>
      </c>
      <c r="K540" s="105">
        <f t="shared" si="17"/>
        <v>3.509</v>
      </c>
    </row>
    <row r="541" ht="18.95" customHeight="1" spans="1:11">
      <c r="A541" s="244" t="str">
        <f t="shared" si="16"/>
        <v>是</v>
      </c>
      <c r="B541" s="239">
        <v>2079902</v>
      </c>
      <c r="C541" s="240"/>
      <c r="D541" s="240"/>
      <c r="E541" s="240" t="s">
        <v>140</v>
      </c>
      <c r="F541" s="242" t="s">
        <v>907</v>
      </c>
      <c r="G541" s="238">
        <v>3</v>
      </c>
      <c r="H541" s="204" t="s">
        <v>908</v>
      </c>
      <c r="I541" s="205">
        <v>208</v>
      </c>
      <c r="J541" s="205">
        <v>1715</v>
      </c>
      <c r="K541" s="105">
        <f t="shared" si="17"/>
        <v>7.245</v>
      </c>
    </row>
    <row r="542" ht="18.95" customHeight="1" spans="1:11">
      <c r="A542" s="244" t="str">
        <f t="shared" si="16"/>
        <v>是</v>
      </c>
      <c r="B542" s="239">
        <v>2079903</v>
      </c>
      <c r="C542" s="240"/>
      <c r="D542" s="240"/>
      <c r="E542" s="240" t="s">
        <v>143</v>
      </c>
      <c r="F542" s="242" t="s">
        <v>909</v>
      </c>
      <c r="G542" s="238">
        <v>3</v>
      </c>
      <c r="H542" s="204" t="s">
        <v>910</v>
      </c>
      <c r="I542" s="205">
        <v>164</v>
      </c>
      <c r="J542" s="205">
        <v>613</v>
      </c>
      <c r="K542" s="105">
        <f t="shared" si="17"/>
        <v>2.738</v>
      </c>
    </row>
    <row r="543" ht="18.95" customHeight="1" spans="1:11">
      <c r="A543" s="244" t="str">
        <f t="shared" si="16"/>
        <v>是</v>
      </c>
      <c r="B543" s="239">
        <v>2079999</v>
      </c>
      <c r="C543" s="240"/>
      <c r="D543" s="240"/>
      <c r="E543" s="240" t="s">
        <v>167</v>
      </c>
      <c r="F543" s="242" t="s">
        <v>905</v>
      </c>
      <c r="G543" s="238">
        <v>3</v>
      </c>
      <c r="H543" s="204" t="s">
        <v>911</v>
      </c>
      <c r="I543" s="205">
        <v>675</v>
      </c>
      <c r="J543" s="205">
        <v>2393</v>
      </c>
      <c r="K543" s="105">
        <f t="shared" si="17"/>
        <v>2.545</v>
      </c>
    </row>
    <row r="544" s="215" customFormat="1" ht="18.95" customHeight="1" spans="1:11">
      <c r="A544" s="244" t="str">
        <f t="shared" si="16"/>
        <v>是</v>
      </c>
      <c r="B544" s="236">
        <v>208</v>
      </c>
      <c r="C544" s="237" t="s">
        <v>912</v>
      </c>
      <c r="D544" s="237" t="s">
        <v>132</v>
      </c>
      <c r="E544" s="237"/>
      <c r="F544" s="237" t="s">
        <v>913</v>
      </c>
      <c r="G544" s="238"/>
      <c r="H544" s="202" t="s">
        <v>914</v>
      </c>
      <c r="I544" s="203">
        <f>SUMIFS(I$545:I$669,$D$545:$D$669,"&lt;&gt;")</f>
        <v>397543</v>
      </c>
      <c r="J544" s="203">
        <f>SUMIFS(J$545:J$669,$D$545:$D$669,"&lt;&gt;")</f>
        <v>393406</v>
      </c>
      <c r="K544" s="102">
        <f t="shared" si="17"/>
        <v>-0.01</v>
      </c>
    </row>
    <row r="545" ht="18.95" customHeight="1" spans="1:11">
      <c r="A545" s="244" t="str">
        <f t="shared" si="16"/>
        <v>是</v>
      </c>
      <c r="B545" s="239">
        <v>20801</v>
      </c>
      <c r="C545" s="240"/>
      <c r="D545" s="240" t="s">
        <v>135</v>
      </c>
      <c r="E545" s="240"/>
      <c r="F545" s="241" t="s">
        <v>915</v>
      </c>
      <c r="G545" s="238"/>
      <c r="H545" s="204" t="s">
        <v>916</v>
      </c>
      <c r="I545" s="205">
        <f>SUM(I546:I558)</f>
        <v>13324</v>
      </c>
      <c r="J545" s="205">
        <f>SUM(J546:J558)</f>
        <v>13761</v>
      </c>
      <c r="K545" s="105">
        <f t="shared" si="17"/>
        <v>0.033</v>
      </c>
    </row>
    <row r="546" ht="18.95" customHeight="1" spans="1:11">
      <c r="A546" s="244" t="str">
        <f t="shared" si="16"/>
        <v>是</v>
      </c>
      <c r="B546" s="239">
        <v>2080101</v>
      </c>
      <c r="C546" s="240"/>
      <c r="D546" s="240"/>
      <c r="E546" s="240" t="s">
        <v>135</v>
      </c>
      <c r="F546" s="242" t="s">
        <v>138</v>
      </c>
      <c r="G546" s="238">
        <v>3</v>
      </c>
      <c r="H546" s="204" t="s">
        <v>139</v>
      </c>
      <c r="I546" s="205">
        <v>8808</v>
      </c>
      <c r="J546" s="205">
        <v>10572</v>
      </c>
      <c r="K546" s="105">
        <f t="shared" si="17"/>
        <v>0.2</v>
      </c>
    </row>
    <row r="547" ht="18.95" customHeight="1" spans="1:11">
      <c r="A547" s="244" t="str">
        <f t="shared" si="16"/>
        <v>是</v>
      </c>
      <c r="B547" s="239">
        <v>2080102</v>
      </c>
      <c r="C547" s="240"/>
      <c r="D547" s="240"/>
      <c r="E547" s="240" t="s">
        <v>140</v>
      </c>
      <c r="F547" s="242" t="s">
        <v>141</v>
      </c>
      <c r="G547" s="238">
        <v>3</v>
      </c>
      <c r="H547" s="204" t="s">
        <v>142</v>
      </c>
      <c r="I547" s="205">
        <v>1505</v>
      </c>
      <c r="J547" s="205">
        <v>1285</v>
      </c>
      <c r="K547" s="105">
        <f t="shared" si="17"/>
        <v>-0.146</v>
      </c>
    </row>
    <row r="548" ht="18.95" hidden="1" customHeight="1" spans="1:11">
      <c r="A548" s="244" t="str">
        <f t="shared" si="16"/>
        <v>否</v>
      </c>
      <c r="B548" s="239">
        <v>2080103</v>
      </c>
      <c r="C548" s="240"/>
      <c r="D548" s="240"/>
      <c r="E548" s="240" t="s">
        <v>143</v>
      </c>
      <c r="F548" s="242" t="s">
        <v>144</v>
      </c>
      <c r="G548" s="238">
        <v>3</v>
      </c>
      <c r="H548" s="243" t="s">
        <v>145</v>
      </c>
      <c r="I548" s="205">
        <v>0</v>
      </c>
      <c r="J548" s="205">
        <v>0</v>
      </c>
      <c r="K548" s="63" t="str">
        <f t="shared" si="17"/>
        <v/>
      </c>
    </row>
    <row r="549" ht="18.95" customHeight="1" spans="1:11">
      <c r="A549" s="244" t="str">
        <f t="shared" si="16"/>
        <v>是</v>
      </c>
      <c r="B549" s="239">
        <v>2080104</v>
      </c>
      <c r="C549" s="240"/>
      <c r="D549" s="240"/>
      <c r="E549" s="240" t="s">
        <v>146</v>
      </c>
      <c r="F549" s="242" t="s">
        <v>917</v>
      </c>
      <c r="G549" s="238">
        <v>3</v>
      </c>
      <c r="H549" s="204" t="s">
        <v>918</v>
      </c>
      <c r="I549" s="205">
        <v>70</v>
      </c>
      <c r="J549" s="205">
        <v>158</v>
      </c>
      <c r="K549" s="105">
        <f t="shared" si="17"/>
        <v>1.257</v>
      </c>
    </row>
    <row r="550" ht="18.95" hidden="1" customHeight="1" spans="1:11">
      <c r="A550" s="244" t="str">
        <f t="shared" si="16"/>
        <v>否</v>
      </c>
      <c r="B550" s="239">
        <v>2080105</v>
      </c>
      <c r="C550" s="240"/>
      <c r="D550" s="240"/>
      <c r="E550" s="240" t="s">
        <v>149</v>
      </c>
      <c r="F550" s="242" t="s">
        <v>919</v>
      </c>
      <c r="G550" s="238">
        <v>3</v>
      </c>
      <c r="H550" s="204" t="s">
        <v>920</v>
      </c>
      <c r="I550" s="205">
        <v>0</v>
      </c>
      <c r="J550" s="205">
        <v>0</v>
      </c>
      <c r="K550" s="63" t="str">
        <f t="shared" si="17"/>
        <v/>
      </c>
    </row>
    <row r="551" ht="18.95" customHeight="1" spans="1:11">
      <c r="A551" s="244" t="str">
        <f t="shared" si="16"/>
        <v>是</v>
      </c>
      <c r="B551" s="239">
        <v>2080106</v>
      </c>
      <c r="C551" s="240"/>
      <c r="D551" s="240"/>
      <c r="E551" s="240" t="s">
        <v>152</v>
      </c>
      <c r="F551" s="242" t="s">
        <v>921</v>
      </c>
      <c r="G551" s="238">
        <v>3</v>
      </c>
      <c r="H551" s="204" t="s">
        <v>922</v>
      </c>
      <c r="I551" s="205">
        <v>24</v>
      </c>
      <c r="J551" s="205">
        <v>0</v>
      </c>
      <c r="K551" s="105" t="str">
        <f t="shared" si="17"/>
        <v/>
      </c>
    </row>
    <row r="552" ht="18.95" customHeight="1" spans="1:11">
      <c r="A552" s="244" t="str">
        <f t="shared" si="16"/>
        <v>是</v>
      </c>
      <c r="B552" s="239">
        <v>2080107</v>
      </c>
      <c r="C552" s="240"/>
      <c r="D552" s="240"/>
      <c r="E552" s="240" t="s">
        <v>155</v>
      </c>
      <c r="F552" s="242" t="s">
        <v>923</v>
      </c>
      <c r="G552" s="238">
        <v>3</v>
      </c>
      <c r="H552" s="204" t="s">
        <v>924</v>
      </c>
      <c r="I552" s="205">
        <v>245</v>
      </c>
      <c r="J552" s="205">
        <v>105</v>
      </c>
      <c r="K552" s="105">
        <f t="shared" si="17"/>
        <v>-0.571</v>
      </c>
    </row>
    <row r="553" ht="18.95" customHeight="1" spans="1:11">
      <c r="A553" s="244" t="str">
        <f t="shared" si="16"/>
        <v>是</v>
      </c>
      <c r="B553" s="239">
        <v>2080108</v>
      </c>
      <c r="C553" s="240"/>
      <c r="D553" s="240"/>
      <c r="E553" s="240" t="s">
        <v>158</v>
      </c>
      <c r="F553" s="242" t="s">
        <v>234</v>
      </c>
      <c r="G553" s="238">
        <v>3</v>
      </c>
      <c r="H553" s="204" t="s">
        <v>235</v>
      </c>
      <c r="I553" s="205">
        <v>330</v>
      </c>
      <c r="J553" s="205">
        <v>52</v>
      </c>
      <c r="K553" s="105">
        <f t="shared" si="17"/>
        <v>-0.842</v>
      </c>
    </row>
    <row r="554" ht="18.95" customHeight="1" spans="1:11">
      <c r="A554" s="244" t="str">
        <f t="shared" si="16"/>
        <v>是</v>
      </c>
      <c r="B554" s="239">
        <v>2080109</v>
      </c>
      <c r="C554" s="240"/>
      <c r="D554" s="240"/>
      <c r="E554" s="240" t="s">
        <v>161</v>
      </c>
      <c r="F554" s="242" t="s">
        <v>925</v>
      </c>
      <c r="G554" s="238">
        <v>3</v>
      </c>
      <c r="H554" s="204" t="s">
        <v>926</v>
      </c>
      <c r="I554" s="205">
        <v>798</v>
      </c>
      <c r="J554" s="205">
        <v>651</v>
      </c>
      <c r="K554" s="105">
        <f t="shared" si="17"/>
        <v>-0.184</v>
      </c>
    </row>
    <row r="555" ht="18.95" customHeight="1" spans="1:11">
      <c r="A555" s="244" t="str">
        <f t="shared" si="16"/>
        <v>是</v>
      </c>
      <c r="B555" s="239">
        <v>2080110</v>
      </c>
      <c r="C555" s="240"/>
      <c r="D555" s="240"/>
      <c r="E555" s="240" t="s">
        <v>272</v>
      </c>
      <c r="F555" s="242" t="s">
        <v>927</v>
      </c>
      <c r="G555" s="238">
        <v>3</v>
      </c>
      <c r="H555" s="204" t="s">
        <v>928</v>
      </c>
      <c r="I555" s="205">
        <v>101</v>
      </c>
      <c r="J555" s="205">
        <v>0</v>
      </c>
      <c r="K555" s="105" t="str">
        <f t="shared" si="17"/>
        <v/>
      </c>
    </row>
    <row r="556" ht="18.95" hidden="1" customHeight="1" spans="1:11">
      <c r="A556" s="244" t="str">
        <f t="shared" si="16"/>
        <v>否</v>
      </c>
      <c r="B556" s="239">
        <v>2080111</v>
      </c>
      <c r="C556" s="240"/>
      <c r="D556" s="240"/>
      <c r="E556" s="240" t="s">
        <v>289</v>
      </c>
      <c r="F556" s="242" t="s">
        <v>929</v>
      </c>
      <c r="G556" s="238">
        <v>3</v>
      </c>
      <c r="H556" s="243" t="s">
        <v>930</v>
      </c>
      <c r="I556" s="205">
        <v>0</v>
      </c>
      <c r="J556" s="205">
        <v>0</v>
      </c>
      <c r="K556" s="63" t="str">
        <f t="shared" si="17"/>
        <v/>
      </c>
    </row>
    <row r="557" ht="18.95" customHeight="1" spans="1:11">
      <c r="A557" s="244" t="str">
        <f t="shared" si="16"/>
        <v>是</v>
      </c>
      <c r="B557" s="239">
        <v>2080112</v>
      </c>
      <c r="C557" s="240"/>
      <c r="D557" s="240"/>
      <c r="E557" s="240" t="s">
        <v>292</v>
      </c>
      <c r="F557" s="242" t="s">
        <v>931</v>
      </c>
      <c r="G557" s="238">
        <v>3</v>
      </c>
      <c r="H557" s="204" t="s">
        <v>932</v>
      </c>
      <c r="I557" s="205">
        <v>6</v>
      </c>
      <c r="J557" s="205">
        <v>0</v>
      </c>
      <c r="K557" s="105" t="str">
        <f t="shared" si="17"/>
        <v/>
      </c>
    </row>
    <row r="558" ht="18.95" customHeight="1" spans="1:11">
      <c r="A558" s="244" t="str">
        <f t="shared" si="16"/>
        <v>是</v>
      </c>
      <c r="B558" s="239">
        <v>2080199</v>
      </c>
      <c r="C558" s="240"/>
      <c r="D558" s="240"/>
      <c r="E558" s="240" t="s">
        <v>167</v>
      </c>
      <c r="F558" s="242" t="s">
        <v>933</v>
      </c>
      <c r="G558" s="238">
        <v>3</v>
      </c>
      <c r="H558" s="204" t="s">
        <v>934</v>
      </c>
      <c r="I558" s="205">
        <v>1437</v>
      </c>
      <c r="J558" s="205">
        <v>938</v>
      </c>
      <c r="K558" s="105">
        <f t="shared" si="17"/>
        <v>-0.347</v>
      </c>
    </row>
    <row r="559" ht="18.95" customHeight="1" spans="1:11">
      <c r="A559" s="244" t="str">
        <f t="shared" si="16"/>
        <v>是</v>
      </c>
      <c r="B559" s="239">
        <v>20802</v>
      </c>
      <c r="C559" s="240"/>
      <c r="D559" s="240" t="s">
        <v>140</v>
      </c>
      <c r="E559" s="240"/>
      <c r="F559" s="241" t="s">
        <v>935</v>
      </c>
      <c r="G559" s="238"/>
      <c r="H559" s="204" t="s">
        <v>936</v>
      </c>
      <c r="I559" s="205">
        <f>SUM(I560:I569)</f>
        <v>8542</v>
      </c>
      <c r="J559" s="205">
        <f>SUM(J560:J569)</f>
        <v>11340</v>
      </c>
      <c r="K559" s="105">
        <f t="shared" si="17"/>
        <v>0.328</v>
      </c>
    </row>
    <row r="560" ht="18.95" customHeight="1" spans="1:11">
      <c r="A560" s="244" t="str">
        <f t="shared" si="16"/>
        <v>是</v>
      </c>
      <c r="B560" s="239">
        <v>2080201</v>
      </c>
      <c r="C560" s="240"/>
      <c r="D560" s="240"/>
      <c r="E560" s="240" t="s">
        <v>135</v>
      </c>
      <c r="F560" s="242" t="s">
        <v>138</v>
      </c>
      <c r="G560" s="238">
        <v>3</v>
      </c>
      <c r="H560" s="204" t="s">
        <v>139</v>
      </c>
      <c r="I560" s="205">
        <v>4913</v>
      </c>
      <c r="J560" s="205">
        <v>5830</v>
      </c>
      <c r="K560" s="105">
        <f t="shared" si="17"/>
        <v>0.187</v>
      </c>
    </row>
    <row r="561" ht="18.95" customHeight="1" spans="1:11">
      <c r="A561" s="244" t="str">
        <f t="shared" si="16"/>
        <v>是</v>
      </c>
      <c r="B561" s="239">
        <v>2080202</v>
      </c>
      <c r="C561" s="240"/>
      <c r="D561" s="240"/>
      <c r="E561" s="240" t="s">
        <v>140</v>
      </c>
      <c r="F561" s="242" t="s">
        <v>141</v>
      </c>
      <c r="G561" s="238">
        <v>3</v>
      </c>
      <c r="H561" s="204" t="s">
        <v>142</v>
      </c>
      <c r="I561" s="205">
        <v>1081</v>
      </c>
      <c r="J561" s="205">
        <v>1328</v>
      </c>
      <c r="K561" s="105">
        <f t="shared" si="17"/>
        <v>0.228</v>
      </c>
    </row>
    <row r="562" ht="18.95" hidden="1" customHeight="1" spans="1:11">
      <c r="A562" s="244" t="str">
        <f t="shared" si="16"/>
        <v>否</v>
      </c>
      <c r="B562" s="239">
        <v>2080203</v>
      </c>
      <c r="C562" s="240"/>
      <c r="D562" s="240"/>
      <c r="E562" s="240" t="s">
        <v>143</v>
      </c>
      <c r="F562" s="242" t="s">
        <v>144</v>
      </c>
      <c r="G562" s="238">
        <v>3</v>
      </c>
      <c r="H562" s="243" t="s">
        <v>145</v>
      </c>
      <c r="I562" s="205">
        <v>0</v>
      </c>
      <c r="J562" s="205">
        <v>0</v>
      </c>
      <c r="K562" s="63" t="str">
        <f t="shared" si="17"/>
        <v/>
      </c>
    </row>
    <row r="563" ht="18.95" customHeight="1" spans="1:11">
      <c r="A563" s="244" t="str">
        <f t="shared" si="16"/>
        <v>是</v>
      </c>
      <c r="B563" s="239">
        <v>2080204</v>
      </c>
      <c r="C563" s="240"/>
      <c r="D563" s="240"/>
      <c r="E563" s="240" t="s">
        <v>146</v>
      </c>
      <c r="F563" s="242" t="s">
        <v>937</v>
      </c>
      <c r="G563" s="238">
        <v>3</v>
      </c>
      <c r="H563" s="204" t="s">
        <v>938</v>
      </c>
      <c r="I563" s="205">
        <v>626</v>
      </c>
      <c r="J563" s="205">
        <v>739</v>
      </c>
      <c r="K563" s="105">
        <f t="shared" si="17"/>
        <v>0.181</v>
      </c>
    </row>
    <row r="564" ht="18.95" customHeight="1" spans="1:11">
      <c r="A564" s="244" t="str">
        <f t="shared" si="16"/>
        <v>是</v>
      </c>
      <c r="B564" s="239">
        <v>2080205</v>
      </c>
      <c r="C564" s="240"/>
      <c r="D564" s="240"/>
      <c r="E564" s="240" t="s">
        <v>149</v>
      </c>
      <c r="F564" s="242" t="s">
        <v>939</v>
      </c>
      <c r="G564" s="238">
        <v>3</v>
      </c>
      <c r="H564" s="204" t="s">
        <v>940</v>
      </c>
      <c r="I564" s="205">
        <v>419</v>
      </c>
      <c r="J564" s="205">
        <v>343</v>
      </c>
      <c r="K564" s="105">
        <f t="shared" si="17"/>
        <v>-0.181</v>
      </c>
    </row>
    <row r="565" ht="18.95" customHeight="1" spans="1:11">
      <c r="A565" s="244" t="str">
        <f t="shared" si="16"/>
        <v>是</v>
      </c>
      <c r="B565" s="239">
        <v>2080206</v>
      </c>
      <c r="C565" s="240"/>
      <c r="D565" s="240"/>
      <c r="E565" s="240" t="s">
        <v>152</v>
      </c>
      <c r="F565" s="242" t="s">
        <v>941</v>
      </c>
      <c r="G565" s="238">
        <v>3</v>
      </c>
      <c r="H565" s="204" t="s">
        <v>942</v>
      </c>
      <c r="I565" s="205">
        <v>0</v>
      </c>
      <c r="J565" s="205">
        <v>31</v>
      </c>
      <c r="K565" s="105" t="str">
        <f t="shared" si="17"/>
        <v/>
      </c>
    </row>
    <row r="566" ht="18.95" customHeight="1" spans="1:11">
      <c r="A566" s="244" t="str">
        <f t="shared" si="16"/>
        <v>是</v>
      </c>
      <c r="B566" s="239">
        <v>2080207</v>
      </c>
      <c r="C566" s="240"/>
      <c r="D566" s="240"/>
      <c r="E566" s="240" t="s">
        <v>155</v>
      </c>
      <c r="F566" s="242" t="s">
        <v>943</v>
      </c>
      <c r="G566" s="238">
        <v>3</v>
      </c>
      <c r="H566" s="204" t="s">
        <v>944</v>
      </c>
      <c r="I566" s="205">
        <v>133</v>
      </c>
      <c r="J566" s="205">
        <v>122</v>
      </c>
      <c r="K566" s="105">
        <f t="shared" si="17"/>
        <v>-0.083</v>
      </c>
    </row>
    <row r="567" ht="18.95" customHeight="1" spans="1:11">
      <c r="A567" s="244" t="str">
        <f t="shared" si="16"/>
        <v>是</v>
      </c>
      <c r="B567" s="239">
        <v>2080208</v>
      </c>
      <c r="C567" s="240"/>
      <c r="D567" s="240"/>
      <c r="E567" s="240" t="s">
        <v>158</v>
      </c>
      <c r="F567" s="242" t="s">
        <v>945</v>
      </c>
      <c r="G567" s="238">
        <v>3</v>
      </c>
      <c r="H567" s="204" t="s">
        <v>946</v>
      </c>
      <c r="I567" s="205">
        <v>684</v>
      </c>
      <c r="J567" s="205">
        <v>241</v>
      </c>
      <c r="K567" s="105">
        <f t="shared" si="17"/>
        <v>-0.648</v>
      </c>
    </row>
    <row r="568" ht="18.95" customHeight="1" spans="1:11">
      <c r="A568" s="244" t="str">
        <f t="shared" si="16"/>
        <v>是</v>
      </c>
      <c r="B568" s="239">
        <v>2080209</v>
      </c>
      <c r="C568" s="240"/>
      <c r="D568" s="240"/>
      <c r="E568" s="240" t="s">
        <v>161</v>
      </c>
      <c r="F568" s="242" t="s">
        <v>947</v>
      </c>
      <c r="G568" s="238">
        <v>3</v>
      </c>
      <c r="H568" s="204" t="s">
        <v>948</v>
      </c>
      <c r="I568" s="205">
        <v>41</v>
      </c>
      <c r="J568" s="205">
        <v>38</v>
      </c>
      <c r="K568" s="105">
        <f t="shared" si="17"/>
        <v>-0.073</v>
      </c>
    </row>
    <row r="569" ht="18.95" customHeight="1" spans="1:11">
      <c r="A569" s="244" t="str">
        <f t="shared" si="16"/>
        <v>是</v>
      </c>
      <c r="B569" s="239">
        <v>2080299</v>
      </c>
      <c r="C569" s="240"/>
      <c r="D569" s="240"/>
      <c r="E569" s="240" t="s">
        <v>167</v>
      </c>
      <c r="F569" s="242" t="s">
        <v>949</v>
      </c>
      <c r="G569" s="238">
        <v>3</v>
      </c>
      <c r="H569" s="204" t="s">
        <v>950</v>
      </c>
      <c r="I569" s="205">
        <v>645</v>
      </c>
      <c r="J569" s="205">
        <v>2668</v>
      </c>
      <c r="K569" s="105">
        <f t="shared" si="17"/>
        <v>3.136</v>
      </c>
    </row>
    <row r="570" ht="18.95" hidden="1" customHeight="1" spans="1:11">
      <c r="A570" s="244" t="str">
        <f t="shared" si="16"/>
        <v>否</v>
      </c>
      <c r="B570" s="256">
        <v>20803</v>
      </c>
      <c r="C570" s="257"/>
      <c r="D570" s="324" t="s">
        <v>143</v>
      </c>
      <c r="E570" s="257"/>
      <c r="F570" s="258" t="s">
        <v>951</v>
      </c>
      <c r="G570" s="259"/>
      <c r="H570" s="204" t="s">
        <v>952</v>
      </c>
      <c r="I570" s="205">
        <f>SUM(I571:I577)</f>
        <v>0</v>
      </c>
      <c r="J570" s="205">
        <f>SUM(J571:J577)</f>
        <v>0</v>
      </c>
      <c r="K570" s="63" t="str">
        <f t="shared" si="17"/>
        <v/>
      </c>
    </row>
    <row r="571" ht="18.95" hidden="1" customHeight="1" spans="1:11">
      <c r="A571" s="244" t="str">
        <f t="shared" si="16"/>
        <v>否</v>
      </c>
      <c r="B571" s="256">
        <v>2080301</v>
      </c>
      <c r="C571" s="257"/>
      <c r="D571" s="257"/>
      <c r="E571" s="257" t="s">
        <v>135</v>
      </c>
      <c r="F571" s="260" t="s">
        <v>953</v>
      </c>
      <c r="G571" s="259">
        <v>3</v>
      </c>
      <c r="H571" s="204" t="s">
        <v>954</v>
      </c>
      <c r="I571" s="205"/>
      <c r="J571" s="205">
        <v>0</v>
      </c>
      <c r="K571" s="63" t="str">
        <f t="shared" si="17"/>
        <v/>
      </c>
    </row>
    <row r="572" ht="18.95" hidden="1" customHeight="1" spans="1:11">
      <c r="A572" s="244" t="str">
        <f t="shared" si="16"/>
        <v>否</v>
      </c>
      <c r="B572" s="256">
        <v>2080302</v>
      </c>
      <c r="C572" s="257"/>
      <c r="D572" s="257"/>
      <c r="E572" s="257" t="s">
        <v>140</v>
      </c>
      <c r="F572" s="260" t="s">
        <v>955</v>
      </c>
      <c r="G572" s="259">
        <v>3</v>
      </c>
      <c r="H572" s="204" t="s">
        <v>956</v>
      </c>
      <c r="I572" s="205"/>
      <c r="J572" s="205">
        <v>0</v>
      </c>
      <c r="K572" s="63" t="str">
        <f t="shared" si="17"/>
        <v/>
      </c>
    </row>
    <row r="573" ht="18.95" hidden="1" customHeight="1" spans="1:11">
      <c r="A573" s="244" t="str">
        <f t="shared" si="16"/>
        <v>否</v>
      </c>
      <c r="B573" s="256">
        <v>2080303</v>
      </c>
      <c r="C573" s="257"/>
      <c r="D573" s="257"/>
      <c r="E573" s="257" t="s">
        <v>143</v>
      </c>
      <c r="F573" s="260" t="s">
        <v>957</v>
      </c>
      <c r="G573" s="259">
        <v>3</v>
      </c>
      <c r="H573" s="204" t="s">
        <v>958</v>
      </c>
      <c r="I573" s="205"/>
      <c r="J573" s="205">
        <v>0</v>
      </c>
      <c r="K573" s="63" t="str">
        <f t="shared" si="17"/>
        <v/>
      </c>
    </row>
    <row r="574" ht="18.95" hidden="1" customHeight="1" spans="1:11">
      <c r="A574" s="244" t="str">
        <f t="shared" si="16"/>
        <v>否</v>
      </c>
      <c r="B574" s="256">
        <v>2080304</v>
      </c>
      <c r="C574" s="257"/>
      <c r="D574" s="257"/>
      <c r="E574" s="257" t="s">
        <v>146</v>
      </c>
      <c r="F574" s="260" t="s">
        <v>959</v>
      </c>
      <c r="G574" s="259">
        <v>3</v>
      </c>
      <c r="H574" s="204" t="s">
        <v>960</v>
      </c>
      <c r="I574" s="205"/>
      <c r="J574" s="205">
        <v>0</v>
      </c>
      <c r="K574" s="63" t="str">
        <f t="shared" si="17"/>
        <v/>
      </c>
    </row>
    <row r="575" ht="18.95" hidden="1" customHeight="1" spans="1:11">
      <c r="A575" s="244" t="str">
        <f t="shared" si="16"/>
        <v>否</v>
      </c>
      <c r="B575" s="256">
        <v>2080305</v>
      </c>
      <c r="C575" s="257"/>
      <c r="D575" s="257"/>
      <c r="E575" s="257" t="s">
        <v>149</v>
      </c>
      <c r="F575" s="260" t="s">
        <v>961</v>
      </c>
      <c r="G575" s="259">
        <v>3</v>
      </c>
      <c r="H575" s="204" t="s">
        <v>962</v>
      </c>
      <c r="I575" s="205"/>
      <c r="J575" s="205">
        <v>0</v>
      </c>
      <c r="K575" s="63" t="str">
        <f t="shared" si="17"/>
        <v/>
      </c>
    </row>
    <row r="576" ht="18.95" hidden="1" customHeight="1" spans="1:11">
      <c r="A576" s="244" t="str">
        <f t="shared" si="16"/>
        <v>否</v>
      </c>
      <c r="B576" s="261">
        <v>2080308</v>
      </c>
      <c r="C576" s="257"/>
      <c r="D576" s="257"/>
      <c r="E576" s="257" t="s">
        <v>158</v>
      </c>
      <c r="F576" s="260" t="s">
        <v>963</v>
      </c>
      <c r="G576" s="259">
        <v>3</v>
      </c>
      <c r="H576" s="204" t="s">
        <v>964</v>
      </c>
      <c r="I576" s="205"/>
      <c r="J576" s="205">
        <v>0</v>
      </c>
      <c r="K576" s="63" t="str">
        <f t="shared" si="17"/>
        <v/>
      </c>
    </row>
    <row r="577" ht="18.95" hidden="1" customHeight="1" spans="1:11">
      <c r="A577" s="244" t="str">
        <f t="shared" si="16"/>
        <v>否</v>
      </c>
      <c r="B577" s="261">
        <v>2080399</v>
      </c>
      <c r="C577" s="257"/>
      <c r="D577" s="257"/>
      <c r="E577" s="257">
        <v>99</v>
      </c>
      <c r="F577" s="260" t="s">
        <v>965</v>
      </c>
      <c r="G577" s="259">
        <v>3</v>
      </c>
      <c r="H577" s="204" t="s">
        <v>966</v>
      </c>
      <c r="I577" s="205"/>
      <c r="J577" s="205">
        <v>0</v>
      </c>
      <c r="K577" s="63" t="str">
        <f t="shared" si="17"/>
        <v/>
      </c>
    </row>
    <row r="578" ht="18.95" hidden="1" customHeight="1" spans="1:11">
      <c r="A578" s="244" t="str">
        <f t="shared" si="16"/>
        <v>否</v>
      </c>
      <c r="B578" s="261">
        <v>20804</v>
      </c>
      <c r="C578" s="257"/>
      <c r="D578" s="324" t="s">
        <v>146</v>
      </c>
      <c r="E578" s="257"/>
      <c r="F578" s="258" t="s">
        <v>967</v>
      </c>
      <c r="G578" s="259"/>
      <c r="H578" s="243" t="s">
        <v>968</v>
      </c>
      <c r="I578" s="205"/>
      <c r="J578" s="205"/>
      <c r="K578" s="63" t="str">
        <f t="shared" si="17"/>
        <v/>
      </c>
    </row>
    <row r="579" ht="18.95" hidden="1" customHeight="1" spans="1:11">
      <c r="A579" s="244" t="str">
        <f t="shared" si="16"/>
        <v>否</v>
      </c>
      <c r="B579" s="261">
        <v>2080402</v>
      </c>
      <c r="C579" s="257"/>
      <c r="D579" s="257"/>
      <c r="E579" s="324" t="s">
        <v>140</v>
      </c>
      <c r="F579" s="260" t="s">
        <v>969</v>
      </c>
      <c r="G579" s="259">
        <v>3</v>
      </c>
      <c r="H579" s="243" t="s">
        <v>970</v>
      </c>
      <c r="I579" s="205">
        <v>0</v>
      </c>
      <c r="J579" s="205">
        <v>0</v>
      </c>
      <c r="K579" s="63" t="str">
        <f t="shared" si="17"/>
        <v/>
      </c>
    </row>
    <row r="580" ht="18.95" customHeight="1" spans="1:11">
      <c r="A580" s="244" t="str">
        <f t="shared" si="16"/>
        <v>是</v>
      </c>
      <c r="B580" s="261">
        <v>20805</v>
      </c>
      <c r="C580" s="257"/>
      <c r="D580" s="257" t="s">
        <v>149</v>
      </c>
      <c r="E580" s="257"/>
      <c r="F580" s="258" t="s">
        <v>971</v>
      </c>
      <c r="G580" s="259"/>
      <c r="H580" s="204" t="s">
        <v>972</v>
      </c>
      <c r="I580" s="205">
        <f>SUM(I581:I588)</f>
        <v>164403</v>
      </c>
      <c r="J580" s="205">
        <f>SUM(J581:J588)</f>
        <v>182063</v>
      </c>
      <c r="K580" s="105">
        <f t="shared" si="17"/>
        <v>0.107</v>
      </c>
    </row>
    <row r="581" ht="18.95" customHeight="1" spans="1:11">
      <c r="A581" s="244" t="str">
        <f t="shared" si="16"/>
        <v>是</v>
      </c>
      <c r="B581" s="261">
        <v>2080501</v>
      </c>
      <c r="C581" s="257"/>
      <c r="D581" s="257"/>
      <c r="E581" s="257" t="s">
        <v>135</v>
      </c>
      <c r="F581" s="260" t="s">
        <v>973</v>
      </c>
      <c r="G581" s="259">
        <v>3</v>
      </c>
      <c r="H581" s="204" t="s">
        <v>974</v>
      </c>
      <c r="I581" s="205">
        <v>13702</v>
      </c>
      <c r="J581" s="205">
        <v>16215</v>
      </c>
      <c r="K581" s="105">
        <f t="shared" si="17"/>
        <v>0.183</v>
      </c>
    </row>
    <row r="582" ht="18.95" customHeight="1" spans="1:11">
      <c r="A582" s="244" t="str">
        <f t="shared" si="16"/>
        <v>是</v>
      </c>
      <c r="B582" s="261">
        <v>2080502</v>
      </c>
      <c r="C582" s="257"/>
      <c r="D582" s="257"/>
      <c r="E582" s="257" t="s">
        <v>140</v>
      </c>
      <c r="F582" s="260" t="s">
        <v>975</v>
      </c>
      <c r="G582" s="259">
        <v>3</v>
      </c>
      <c r="H582" s="204" t="s">
        <v>976</v>
      </c>
      <c r="I582" s="205">
        <v>38677</v>
      </c>
      <c r="J582" s="205">
        <v>38886</v>
      </c>
      <c r="K582" s="105">
        <f t="shared" si="17"/>
        <v>0.005</v>
      </c>
    </row>
    <row r="583" ht="18.95" customHeight="1" spans="1:11">
      <c r="A583" s="244" t="str">
        <f t="shared" si="16"/>
        <v>是</v>
      </c>
      <c r="B583" s="261">
        <v>2080503</v>
      </c>
      <c r="C583" s="257"/>
      <c r="D583" s="257"/>
      <c r="E583" s="257" t="s">
        <v>143</v>
      </c>
      <c r="F583" s="260" t="s">
        <v>977</v>
      </c>
      <c r="G583" s="259">
        <v>3</v>
      </c>
      <c r="H583" s="204" t="s">
        <v>978</v>
      </c>
      <c r="I583" s="205">
        <v>259</v>
      </c>
      <c r="J583" s="205">
        <v>208</v>
      </c>
      <c r="K583" s="105">
        <f t="shared" si="17"/>
        <v>-0.197</v>
      </c>
    </row>
    <row r="584" ht="18.95" customHeight="1" spans="1:11">
      <c r="A584" s="244" t="str">
        <f t="shared" si="16"/>
        <v>是</v>
      </c>
      <c r="B584" s="261">
        <v>2080504</v>
      </c>
      <c r="C584" s="257"/>
      <c r="D584" s="257"/>
      <c r="E584" s="257" t="s">
        <v>146</v>
      </c>
      <c r="F584" s="260" t="s">
        <v>979</v>
      </c>
      <c r="G584" s="259">
        <v>3</v>
      </c>
      <c r="H584" s="204" t="s">
        <v>980</v>
      </c>
      <c r="I584" s="205">
        <v>9656</v>
      </c>
      <c r="J584" s="205">
        <v>10696</v>
      </c>
      <c r="K584" s="105">
        <f t="shared" si="17"/>
        <v>0.108</v>
      </c>
    </row>
    <row r="585" ht="18.95" customHeight="1" spans="1:11">
      <c r="A585" s="244" t="str">
        <f t="shared" ref="A585:A648" si="18">IF(AND(I585=0,J585=0),"否","是")</f>
        <v>是</v>
      </c>
      <c r="B585" s="261">
        <v>2080505</v>
      </c>
      <c r="C585" s="257"/>
      <c r="D585" s="257"/>
      <c r="E585" s="257" t="s">
        <v>149</v>
      </c>
      <c r="F585" s="262" t="s">
        <v>981</v>
      </c>
      <c r="G585" s="259">
        <v>3</v>
      </c>
      <c r="H585" s="206" t="s">
        <v>982</v>
      </c>
      <c r="I585" s="205">
        <v>93105</v>
      </c>
      <c r="J585" s="205">
        <v>102594</v>
      </c>
      <c r="K585" s="105">
        <f t="shared" si="17"/>
        <v>0.102</v>
      </c>
    </row>
    <row r="586" ht="18.95" customHeight="1" spans="1:11">
      <c r="A586" s="244" t="str">
        <f t="shared" si="18"/>
        <v>是</v>
      </c>
      <c r="B586" s="261">
        <v>2080506</v>
      </c>
      <c r="C586" s="257"/>
      <c r="D586" s="257"/>
      <c r="E586" s="257" t="s">
        <v>152</v>
      </c>
      <c r="F586" s="262" t="s">
        <v>983</v>
      </c>
      <c r="G586" s="259">
        <v>3</v>
      </c>
      <c r="H586" s="206" t="s">
        <v>984</v>
      </c>
      <c r="I586" s="205">
        <v>74</v>
      </c>
      <c r="J586" s="205">
        <v>4685</v>
      </c>
      <c r="K586" s="105">
        <f t="shared" si="17"/>
        <v>62.311</v>
      </c>
    </row>
    <row r="587" ht="18.95" customHeight="1" spans="1:11">
      <c r="A587" s="244" t="str">
        <f t="shared" si="18"/>
        <v>是</v>
      </c>
      <c r="B587" s="261">
        <v>2080507</v>
      </c>
      <c r="C587" s="257"/>
      <c r="D587" s="257"/>
      <c r="E587" s="257" t="s">
        <v>155</v>
      </c>
      <c r="F587" s="262" t="s">
        <v>985</v>
      </c>
      <c r="G587" s="259">
        <v>3</v>
      </c>
      <c r="H587" s="206" t="s">
        <v>986</v>
      </c>
      <c r="I587" s="205">
        <v>8506</v>
      </c>
      <c r="J587" s="205">
        <v>8058</v>
      </c>
      <c r="K587" s="105">
        <f t="shared" si="17"/>
        <v>-0.053</v>
      </c>
    </row>
    <row r="588" ht="18.95" customHeight="1" spans="1:11">
      <c r="A588" s="244" t="str">
        <f t="shared" si="18"/>
        <v>是</v>
      </c>
      <c r="B588" s="261">
        <v>2080599</v>
      </c>
      <c r="C588" s="257"/>
      <c r="D588" s="257"/>
      <c r="E588" s="257" t="s">
        <v>167</v>
      </c>
      <c r="F588" s="260" t="s">
        <v>987</v>
      </c>
      <c r="G588" s="259">
        <v>3</v>
      </c>
      <c r="H588" s="204" t="s">
        <v>988</v>
      </c>
      <c r="I588" s="205">
        <v>424</v>
      </c>
      <c r="J588" s="205">
        <v>721</v>
      </c>
      <c r="K588" s="105">
        <f t="shared" ref="K588:K649" si="19">IF(OR(VALUE(J588)=0,ISERROR(J588/I588-1)),"",ROUND(J588/I588-1,3))</f>
        <v>0.7</v>
      </c>
    </row>
    <row r="589" ht="18.95" customHeight="1" spans="1:11">
      <c r="A589" s="244" t="str">
        <f t="shared" si="18"/>
        <v>是</v>
      </c>
      <c r="B589" s="239">
        <v>20806</v>
      </c>
      <c r="C589" s="240"/>
      <c r="D589" s="240" t="s">
        <v>152</v>
      </c>
      <c r="E589" s="240"/>
      <c r="F589" s="241" t="s">
        <v>989</v>
      </c>
      <c r="G589" s="238"/>
      <c r="H589" s="204" t="s">
        <v>990</v>
      </c>
      <c r="I589" s="205">
        <f>SUM(I590:I592)</f>
        <v>920</v>
      </c>
      <c r="J589" s="205">
        <f>SUM(J590:J592)</f>
        <v>602</v>
      </c>
      <c r="K589" s="105">
        <f t="shared" si="19"/>
        <v>-0.346</v>
      </c>
    </row>
    <row r="590" ht="18.95" customHeight="1" spans="1:11">
      <c r="A590" s="244" t="str">
        <f t="shared" si="18"/>
        <v>是</v>
      </c>
      <c r="B590" s="239">
        <v>2080601</v>
      </c>
      <c r="C590" s="240"/>
      <c r="D590" s="240"/>
      <c r="E590" s="240" t="s">
        <v>135</v>
      </c>
      <c r="F590" s="242" t="s">
        <v>991</v>
      </c>
      <c r="G590" s="238">
        <v>3</v>
      </c>
      <c r="H590" s="204" t="s">
        <v>992</v>
      </c>
      <c r="I590" s="205">
        <v>547</v>
      </c>
      <c r="J590" s="205">
        <v>545</v>
      </c>
      <c r="K590" s="105">
        <f t="shared" si="19"/>
        <v>-0.004</v>
      </c>
    </row>
    <row r="591" ht="18.95" hidden="1" customHeight="1" spans="1:11">
      <c r="A591" s="244" t="str">
        <f t="shared" si="18"/>
        <v>否</v>
      </c>
      <c r="B591" s="239">
        <v>2080602</v>
      </c>
      <c r="C591" s="240"/>
      <c r="D591" s="240"/>
      <c r="E591" s="240" t="s">
        <v>140</v>
      </c>
      <c r="F591" s="242" t="s">
        <v>993</v>
      </c>
      <c r="G591" s="238">
        <v>3</v>
      </c>
      <c r="H591" s="243" t="s">
        <v>994</v>
      </c>
      <c r="I591" s="205">
        <v>0</v>
      </c>
      <c r="J591" s="205">
        <v>0</v>
      </c>
      <c r="K591" s="63" t="str">
        <f t="shared" si="19"/>
        <v/>
      </c>
    </row>
    <row r="592" ht="18.95" customHeight="1" spans="1:11">
      <c r="A592" s="244" t="str">
        <f t="shared" si="18"/>
        <v>是</v>
      </c>
      <c r="B592" s="239">
        <v>2080699</v>
      </c>
      <c r="C592" s="240"/>
      <c r="D592" s="240"/>
      <c r="E592" s="240" t="s">
        <v>167</v>
      </c>
      <c r="F592" s="242" t="s">
        <v>995</v>
      </c>
      <c r="G592" s="238">
        <v>3</v>
      </c>
      <c r="H592" s="204" t="s">
        <v>996</v>
      </c>
      <c r="I592" s="205">
        <v>373</v>
      </c>
      <c r="J592" s="205">
        <v>57</v>
      </c>
      <c r="K592" s="105">
        <f t="shared" si="19"/>
        <v>-0.847</v>
      </c>
    </row>
    <row r="593" ht="18.95" customHeight="1" spans="1:11">
      <c r="A593" s="244" t="str">
        <f t="shared" si="18"/>
        <v>是</v>
      </c>
      <c r="B593" s="239">
        <v>20807</v>
      </c>
      <c r="C593" s="240"/>
      <c r="D593" s="240" t="s">
        <v>155</v>
      </c>
      <c r="E593" s="240"/>
      <c r="F593" s="241" t="s">
        <v>997</v>
      </c>
      <c r="G593" s="238"/>
      <c r="H593" s="204" t="s">
        <v>998</v>
      </c>
      <c r="I593" s="205">
        <f>SUM(I594:I603)</f>
        <v>7921</v>
      </c>
      <c r="J593" s="205">
        <f>SUM(J594:J603)</f>
        <v>8724</v>
      </c>
      <c r="K593" s="105">
        <f t="shared" si="19"/>
        <v>0.101</v>
      </c>
    </row>
    <row r="594" ht="18.95" customHeight="1" spans="1:11">
      <c r="A594" s="244" t="str">
        <f t="shared" si="18"/>
        <v>是</v>
      </c>
      <c r="B594" s="239">
        <v>2080701</v>
      </c>
      <c r="C594" s="240"/>
      <c r="D594" s="240"/>
      <c r="E594" s="240" t="s">
        <v>135</v>
      </c>
      <c r="F594" s="262" t="s">
        <v>999</v>
      </c>
      <c r="G594" s="238">
        <v>3</v>
      </c>
      <c r="H594" s="206" t="s">
        <v>1000</v>
      </c>
      <c r="I594" s="205">
        <v>100</v>
      </c>
      <c r="J594" s="205">
        <v>25</v>
      </c>
      <c r="K594" s="105">
        <f t="shared" si="19"/>
        <v>-0.75</v>
      </c>
    </row>
    <row r="595" ht="18.95" customHeight="1" spans="1:11">
      <c r="A595" s="244" t="str">
        <f t="shared" si="18"/>
        <v>是</v>
      </c>
      <c r="B595" s="239">
        <v>2080702</v>
      </c>
      <c r="C595" s="240"/>
      <c r="D595" s="240"/>
      <c r="E595" s="240" t="s">
        <v>140</v>
      </c>
      <c r="F595" s="242" t="s">
        <v>1001</v>
      </c>
      <c r="G595" s="238">
        <v>3</v>
      </c>
      <c r="H595" s="204" t="s">
        <v>1002</v>
      </c>
      <c r="I595" s="205">
        <v>1035</v>
      </c>
      <c r="J595" s="205">
        <v>197</v>
      </c>
      <c r="K595" s="105">
        <f t="shared" si="19"/>
        <v>-0.81</v>
      </c>
    </row>
    <row r="596" ht="18.95" customHeight="1" spans="1:11">
      <c r="A596" s="244" t="str">
        <f t="shared" si="18"/>
        <v>是</v>
      </c>
      <c r="B596" s="239">
        <v>2080704</v>
      </c>
      <c r="C596" s="240"/>
      <c r="D596" s="240"/>
      <c r="E596" s="240" t="s">
        <v>146</v>
      </c>
      <c r="F596" s="242" t="s">
        <v>1003</v>
      </c>
      <c r="G596" s="238">
        <v>3</v>
      </c>
      <c r="H596" s="204" t="s">
        <v>1004</v>
      </c>
      <c r="I596" s="205">
        <v>2328</v>
      </c>
      <c r="J596" s="205">
        <v>731</v>
      </c>
      <c r="K596" s="105">
        <f t="shared" si="19"/>
        <v>-0.686</v>
      </c>
    </row>
    <row r="597" ht="18.95" customHeight="1" spans="1:11">
      <c r="A597" s="244" t="str">
        <f t="shared" si="18"/>
        <v>是</v>
      </c>
      <c r="B597" s="239">
        <v>2080705</v>
      </c>
      <c r="C597" s="240"/>
      <c r="D597" s="240"/>
      <c r="E597" s="240" t="s">
        <v>149</v>
      </c>
      <c r="F597" s="242" t="s">
        <v>1005</v>
      </c>
      <c r="G597" s="238">
        <v>3</v>
      </c>
      <c r="H597" s="204" t="s">
        <v>1006</v>
      </c>
      <c r="I597" s="205">
        <v>3516</v>
      </c>
      <c r="J597" s="205">
        <v>764</v>
      </c>
      <c r="K597" s="105">
        <f t="shared" si="19"/>
        <v>-0.783</v>
      </c>
    </row>
    <row r="598" ht="18.95" customHeight="1" spans="1:11">
      <c r="A598" s="244" t="str">
        <f t="shared" si="18"/>
        <v>是</v>
      </c>
      <c r="B598" s="239">
        <v>2080709</v>
      </c>
      <c r="C598" s="240"/>
      <c r="D598" s="240"/>
      <c r="E598" s="240" t="s">
        <v>161</v>
      </c>
      <c r="F598" s="242" t="s">
        <v>1007</v>
      </c>
      <c r="G598" s="238">
        <v>3</v>
      </c>
      <c r="H598" s="204" t="s">
        <v>1008</v>
      </c>
      <c r="I598" s="205">
        <v>0</v>
      </c>
      <c r="J598" s="205">
        <v>23</v>
      </c>
      <c r="K598" s="105" t="str">
        <f t="shared" si="19"/>
        <v/>
      </c>
    </row>
    <row r="599" ht="18.95" hidden="1" customHeight="1" spans="1:11">
      <c r="A599" s="244" t="str">
        <f t="shared" si="18"/>
        <v>否</v>
      </c>
      <c r="B599" s="239">
        <v>2080710</v>
      </c>
      <c r="C599" s="240"/>
      <c r="D599" s="240"/>
      <c r="E599" s="240" t="s">
        <v>272</v>
      </c>
      <c r="F599" s="242" t="s">
        <v>1009</v>
      </c>
      <c r="G599" s="238">
        <v>3</v>
      </c>
      <c r="H599" s="243" t="s">
        <v>1010</v>
      </c>
      <c r="I599" s="205">
        <v>0</v>
      </c>
      <c r="J599" s="205">
        <v>0</v>
      </c>
      <c r="K599" s="63" t="str">
        <f t="shared" si="19"/>
        <v/>
      </c>
    </row>
    <row r="600" ht="18.95" customHeight="1" spans="1:11">
      <c r="A600" s="244" t="str">
        <f t="shared" si="18"/>
        <v>是</v>
      </c>
      <c r="B600" s="239">
        <v>2080711</v>
      </c>
      <c r="C600" s="240"/>
      <c r="D600" s="240"/>
      <c r="E600" s="240" t="s">
        <v>289</v>
      </c>
      <c r="F600" s="242" t="s">
        <v>1011</v>
      </c>
      <c r="G600" s="238">
        <v>3</v>
      </c>
      <c r="H600" s="204" t="s">
        <v>1012</v>
      </c>
      <c r="I600" s="205">
        <v>357</v>
      </c>
      <c r="J600" s="205">
        <v>275</v>
      </c>
      <c r="K600" s="105">
        <f t="shared" si="19"/>
        <v>-0.23</v>
      </c>
    </row>
    <row r="601" ht="18.95" customHeight="1" spans="1:11">
      <c r="A601" s="244" t="str">
        <f t="shared" si="18"/>
        <v>是</v>
      </c>
      <c r="B601" s="239">
        <v>2080712</v>
      </c>
      <c r="C601" s="240"/>
      <c r="D601" s="240"/>
      <c r="E601" s="240" t="s">
        <v>292</v>
      </c>
      <c r="F601" s="242" t="s">
        <v>1013</v>
      </c>
      <c r="G601" s="238">
        <v>3</v>
      </c>
      <c r="H601" s="204" t="s">
        <v>1014</v>
      </c>
      <c r="I601" s="205">
        <v>195</v>
      </c>
      <c r="J601" s="205">
        <v>303</v>
      </c>
      <c r="K601" s="105">
        <f t="shared" si="19"/>
        <v>0.554</v>
      </c>
    </row>
    <row r="602" ht="18.95" hidden="1" customHeight="1" spans="1:11">
      <c r="A602" s="244" t="str">
        <f t="shared" si="18"/>
        <v>否</v>
      </c>
      <c r="B602" s="239">
        <v>2080713</v>
      </c>
      <c r="C602" s="240"/>
      <c r="D602" s="240"/>
      <c r="E602" s="249" t="s">
        <v>307</v>
      </c>
      <c r="F602" s="242" t="s">
        <v>1015</v>
      </c>
      <c r="G602" s="238">
        <v>3</v>
      </c>
      <c r="H602" s="244" t="s">
        <v>1016</v>
      </c>
      <c r="I602" s="205">
        <v>0</v>
      </c>
      <c r="J602" s="205">
        <v>0</v>
      </c>
      <c r="K602" s="63" t="str">
        <f t="shared" si="19"/>
        <v/>
      </c>
    </row>
    <row r="603" ht="18.95" customHeight="1" spans="1:11">
      <c r="A603" s="244" t="str">
        <f t="shared" si="18"/>
        <v>是</v>
      </c>
      <c r="B603" s="239">
        <v>2080799</v>
      </c>
      <c r="C603" s="240"/>
      <c r="D603" s="240"/>
      <c r="E603" s="249" t="s">
        <v>167</v>
      </c>
      <c r="F603" s="242" t="s">
        <v>1017</v>
      </c>
      <c r="G603" s="238">
        <v>3</v>
      </c>
      <c r="H603" s="204" t="s">
        <v>1018</v>
      </c>
      <c r="I603" s="205">
        <v>390</v>
      </c>
      <c r="J603" s="205">
        <v>6406</v>
      </c>
      <c r="K603" s="105">
        <f t="shared" si="19"/>
        <v>15.426</v>
      </c>
    </row>
    <row r="604" ht="18.95" customHeight="1" spans="1:11">
      <c r="A604" s="244" t="str">
        <f t="shared" si="18"/>
        <v>是</v>
      </c>
      <c r="B604" s="239">
        <v>20808</v>
      </c>
      <c r="C604" s="240"/>
      <c r="D604" s="240" t="s">
        <v>158</v>
      </c>
      <c r="E604" s="240"/>
      <c r="F604" s="241" t="s">
        <v>1019</v>
      </c>
      <c r="G604" s="238"/>
      <c r="H604" s="204" t="s">
        <v>1020</v>
      </c>
      <c r="I604" s="205">
        <f>SUM(I605:I611)</f>
        <v>15638</v>
      </c>
      <c r="J604" s="205">
        <f>SUM(J605:J611)</f>
        <v>17551</v>
      </c>
      <c r="K604" s="105">
        <f t="shared" si="19"/>
        <v>0.122</v>
      </c>
    </row>
    <row r="605" ht="18.95" customHeight="1" spans="1:11">
      <c r="A605" s="244" t="str">
        <f t="shared" si="18"/>
        <v>是</v>
      </c>
      <c r="B605" s="239">
        <v>2080801</v>
      </c>
      <c r="C605" s="240"/>
      <c r="D605" s="240"/>
      <c r="E605" s="240" t="s">
        <v>135</v>
      </c>
      <c r="F605" s="242" t="s">
        <v>1021</v>
      </c>
      <c r="G605" s="238">
        <v>3</v>
      </c>
      <c r="H605" s="204" t="s">
        <v>1022</v>
      </c>
      <c r="I605" s="205">
        <v>521</v>
      </c>
      <c r="J605" s="205">
        <v>1325</v>
      </c>
      <c r="K605" s="105">
        <f t="shared" si="19"/>
        <v>1.543</v>
      </c>
    </row>
    <row r="606" ht="18.95" customHeight="1" spans="1:11">
      <c r="A606" s="244" t="str">
        <f t="shared" si="18"/>
        <v>是</v>
      </c>
      <c r="B606" s="239">
        <v>2080802</v>
      </c>
      <c r="C606" s="240"/>
      <c r="D606" s="240"/>
      <c r="E606" s="240" t="s">
        <v>140</v>
      </c>
      <c r="F606" s="242" t="s">
        <v>1023</v>
      </c>
      <c r="G606" s="238">
        <v>3</v>
      </c>
      <c r="H606" s="204" t="s">
        <v>1024</v>
      </c>
      <c r="I606" s="205">
        <v>2290</v>
      </c>
      <c r="J606" s="205">
        <v>2707</v>
      </c>
      <c r="K606" s="105">
        <f t="shared" si="19"/>
        <v>0.182</v>
      </c>
    </row>
    <row r="607" ht="18.95" customHeight="1" spans="1:11">
      <c r="A607" s="244" t="str">
        <f t="shared" si="18"/>
        <v>是</v>
      </c>
      <c r="B607" s="239">
        <v>2080803</v>
      </c>
      <c r="C607" s="240"/>
      <c r="D607" s="240"/>
      <c r="E607" s="240" t="s">
        <v>143</v>
      </c>
      <c r="F607" s="242" t="s">
        <v>1025</v>
      </c>
      <c r="G607" s="238">
        <v>3</v>
      </c>
      <c r="H607" s="204" t="s">
        <v>1026</v>
      </c>
      <c r="I607" s="205">
        <v>4486</v>
      </c>
      <c r="J607" s="205">
        <v>5464</v>
      </c>
      <c r="K607" s="105">
        <f t="shared" si="19"/>
        <v>0.218</v>
      </c>
    </row>
    <row r="608" ht="18.95" customHeight="1" spans="1:11">
      <c r="A608" s="244" t="str">
        <f t="shared" si="18"/>
        <v>是</v>
      </c>
      <c r="B608" s="239">
        <v>2080804</v>
      </c>
      <c r="C608" s="240"/>
      <c r="D608" s="240"/>
      <c r="E608" s="240" t="s">
        <v>146</v>
      </c>
      <c r="F608" s="242" t="s">
        <v>1027</v>
      </c>
      <c r="G608" s="238">
        <v>3</v>
      </c>
      <c r="H608" s="204" t="s">
        <v>1028</v>
      </c>
      <c r="I608" s="205">
        <v>270</v>
      </c>
      <c r="J608" s="205">
        <v>144</v>
      </c>
      <c r="K608" s="105">
        <f t="shared" si="19"/>
        <v>-0.467</v>
      </c>
    </row>
    <row r="609" ht="18.95" customHeight="1" spans="1:11">
      <c r="A609" s="244" t="str">
        <f t="shared" si="18"/>
        <v>是</v>
      </c>
      <c r="B609" s="239">
        <v>2080805</v>
      </c>
      <c r="C609" s="240"/>
      <c r="D609" s="240"/>
      <c r="E609" s="240" t="s">
        <v>149</v>
      </c>
      <c r="F609" s="242" t="s">
        <v>1029</v>
      </c>
      <c r="G609" s="238">
        <v>3</v>
      </c>
      <c r="H609" s="204" t="s">
        <v>1030</v>
      </c>
      <c r="I609" s="205">
        <v>1474</v>
      </c>
      <c r="J609" s="205">
        <v>933</v>
      </c>
      <c r="K609" s="105">
        <f t="shared" si="19"/>
        <v>-0.367</v>
      </c>
    </row>
    <row r="610" ht="18.95" customHeight="1" spans="1:11">
      <c r="A610" s="244" t="str">
        <f t="shared" si="18"/>
        <v>是</v>
      </c>
      <c r="B610" s="239">
        <v>2080806</v>
      </c>
      <c r="C610" s="240"/>
      <c r="D610" s="240"/>
      <c r="E610" s="240" t="s">
        <v>152</v>
      </c>
      <c r="F610" s="242" t="s">
        <v>1031</v>
      </c>
      <c r="G610" s="238">
        <v>3</v>
      </c>
      <c r="H610" s="204" t="s">
        <v>1032</v>
      </c>
      <c r="I610" s="205">
        <v>186</v>
      </c>
      <c r="J610" s="205">
        <v>120</v>
      </c>
      <c r="K610" s="105">
        <f t="shared" si="19"/>
        <v>-0.355</v>
      </c>
    </row>
    <row r="611" ht="18.95" customHeight="1" spans="1:11">
      <c r="A611" s="244" t="str">
        <f t="shared" si="18"/>
        <v>是</v>
      </c>
      <c r="B611" s="239">
        <v>2080899</v>
      </c>
      <c r="C611" s="240"/>
      <c r="D611" s="240"/>
      <c r="E611" s="240" t="s">
        <v>167</v>
      </c>
      <c r="F611" s="242" t="s">
        <v>1033</v>
      </c>
      <c r="G611" s="238">
        <v>3</v>
      </c>
      <c r="H611" s="204" t="s">
        <v>1034</v>
      </c>
      <c r="I611" s="205">
        <v>6411</v>
      </c>
      <c r="J611" s="205">
        <v>6858</v>
      </c>
      <c r="K611" s="105">
        <f t="shared" si="19"/>
        <v>0.07</v>
      </c>
    </row>
    <row r="612" ht="18.95" customHeight="1" spans="1:11">
      <c r="A612" s="244" t="str">
        <f t="shared" si="18"/>
        <v>是</v>
      </c>
      <c r="B612" s="239">
        <v>20809</v>
      </c>
      <c r="C612" s="240"/>
      <c r="D612" s="240" t="s">
        <v>161</v>
      </c>
      <c r="E612" s="240"/>
      <c r="F612" s="241" t="s">
        <v>1035</v>
      </c>
      <c r="G612" s="238"/>
      <c r="H612" s="204" t="s">
        <v>1036</v>
      </c>
      <c r="I612" s="205">
        <f>SUM(I613:I617)</f>
        <v>2932</v>
      </c>
      <c r="J612" s="205">
        <f>SUM(J613:J617)</f>
        <v>2995</v>
      </c>
      <c r="K612" s="105">
        <f t="shared" si="19"/>
        <v>0.021</v>
      </c>
    </row>
    <row r="613" ht="18.95" customHeight="1" spans="1:11">
      <c r="A613" s="244" t="str">
        <f t="shared" si="18"/>
        <v>是</v>
      </c>
      <c r="B613" s="239">
        <v>2080901</v>
      </c>
      <c r="C613" s="240"/>
      <c r="D613" s="240"/>
      <c r="E613" s="240" t="s">
        <v>135</v>
      </c>
      <c r="F613" s="242" t="s">
        <v>1037</v>
      </c>
      <c r="G613" s="238">
        <v>3</v>
      </c>
      <c r="H613" s="204" t="s">
        <v>1038</v>
      </c>
      <c r="I613" s="205">
        <v>839</v>
      </c>
      <c r="J613" s="205">
        <v>974</v>
      </c>
      <c r="K613" s="105">
        <f t="shared" si="19"/>
        <v>0.161</v>
      </c>
    </row>
    <row r="614" ht="18.95" customHeight="1" spans="1:11">
      <c r="A614" s="244" t="str">
        <f t="shared" si="18"/>
        <v>是</v>
      </c>
      <c r="B614" s="239">
        <v>2080902</v>
      </c>
      <c r="C614" s="240"/>
      <c r="D614" s="240"/>
      <c r="E614" s="240" t="s">
        <v>140</v>
      </c>
      <c r="F614" s="242" t="s">
        <v>1039</v>
      </c>
      <c r="G614" s="238">
        <v>3</v>
      </c>
      <c r="H614" s="204" t="s">
        <v>1040</v>
      </c>
      <c r="I614" s="205">
        <v>1534</v>
      </c>
      <c r="J614" s="205">
        <v>1539</v>
      </c>
      <c r="K614" s="105">
        <f t="shared" si="19"/>
        <v>0.003</v>
      </c>
    </row>
    <row r="615" ht="18.95" customHeight="1" spans="1:11">
      <c r="A615" s="244" t="str">
        <f t="shared" si="18"/>
        <v>是</v>
      </c>
      <c r="B615" s="239">
        <v>2080903</v>
      </c>
      <c r="C615" s="240"/>
      <c r="D615" s="240"/>
      <c r="E615" s="240" t="s">
        <v>143</v>
      </c>
      <c r="F615" s="242" t="s">
        <v>1041</v>
      </c>
      <c r="G615" s="238">
        <v>3</v>
      </c>
      <c r="H615" s="204" t="s">
        <v>1042</v>
      </c>
      <c r="I615" s="205">
        <v>337</v>
      </c>
      <c r="J615" s="205">
        <v>313</v>
      </c>
      <c r="K615" s="105">
        <f t="shared" si="19"/>
        <v>-0.071</v>
      </c>
    </row>
    <row r="616" ht="18.95" customHeight="1" spans="1:11">
      <c r="A616" s="244" t="str">
        <f t="shared" si="18"/>
        <v>是</v>
      </c>
      <c r="B616" s="239">
        <v>2080904</v>
      </c>
      <c r="C616" s="240"/>
      <c r="D616" s="240"/>
      <c r="E616" s="240" t="s">
        <v>146</v>
      </c>
      <c r="F616" s="242" t="s">
        <v>1043</v>
      </c>
      <c r="G616" s="238">
        <v>3</v>
      </c>
      <c r="H616" s="204" t="s">
        <v>1044</v>
      </c>
      <c r="I616" s="205">
        <v>199</v>
      </c>
      <c r="J616" s="205">
        <v>131</v>
      </c>
      <c r="K616" s="105">
        <f t="shared" si="19"/>
        <v>-0.342</v>
      </c>
    </row>
    <row r="617" ht="18.95" customHeight="1" spans="1:11">
      <c r="A617" s="244" t="str">
        <f t="shared" si="18"/>
        <v>是</v>
      </c>
      <c r="B617" s="239">
        <v>2080999</v>
      </c>
      <c r="C617" s="240"/>
      <c r="D617" s="240"/>
      <c r="E617" s="240" t="s">
        <v>167</v>
      </c>
      <c r="F617" s="242" t="s">
        <v>1045</v>
      </c>
      <c r="G617" s="238">
        <v>3</v>
      </c>
      <c r="H617" s="204" t="s">
        <v>1046</v>
      </c>
      <c r="I617" s="205">
        <v>23</v>
      </c>
      <c r="J617" s="205">
        <v>38</v>
      </c>
      <c r="K617" s="105">
        <f t="shared" si="19"/>
        <v>0.652</v>
      </c>
    </row>
    <row r="618" ht="18.95" customHeight="1" spans="1:11">
      <c r="A618" s="244" t="str">
        <f t="shared" si="18"/>
        <v>是</v>
      </c>
      <c r="B618" s="239">
        <v>20810</v>
      </c>
      <c r="C618" s="240"/>
      <c r="D618" s="240" t="s">
        <v>272</v>
      </c>
      <c r="E618" s="240"/>
      <c r="F618" s="241" t="s">
        <v>1047</v>
      </c>
      <c r="G618" s="238"/>
      <c r="H618" s="204" t="s">
        <v>1048</v>
      </c>
      <c r="I618" s="205">
        <f>SUM(I619:I624)</f>
        <v>8887</v>
      </c>
      <c r="J618" s="205">
        <f>SUM(J619:J624)</f>
        <v>7436</v>
      </c>
      <c r="K618" s="105">
        <f t="shared" si="19"/>
        <v>-0.163</v>
      </c>
    </row>
    <row r="619" ht="18.95" customHeight="1" spans="1:11">
      <c r="A619" s="244" t="str">
        <f t="shared" si="18"/>
        <v>是</v>
      </c>
      <c r="B619" s="239">
        <v>2081001</v>
      </c>
      <c r="C619" s="240"/>
      <c r="D619" s="240"/>
      <c r="E619" s="240" t="s">
        <v>135</v>
      </c>
      <c r="F619" s="242" t="s">
        <v>1049</v>
      </c>
      <c r="G619" s="238">
        <v>3</v>
      </c>
      <c r="H619" s="204" t="s">
        <v>1050</v>
      </c>
      <c r="I619" s="205">
        <v>1356</v>
      </c>
      <c r="J619" s="205">
        <v>847</v>
      </c>
      <c r="K619" s="105">
        <f t="shared" si="19"/>
        <v>-0.375</v>
      </c>
    </row>
    <row r="620" ht="18.95" customHeight="1" spans="1:11">
      <c r="A620" s="244" t="str">
        <f t="shared" si="18"/>
        <v>是</v>
      </c>
      <c r="B620" s="239">
        <v>2081002</v>
      </c>
      <c r="C620" s="240"/>
      <c r="D620" s="240"/>
      <c r="E620" s="240" t="s">
        <v>140</v>
      </c>
      <c r="F620" s="242" t="s">
        <v>1051</v>
      </c>
      <c r="G620" s="238">
        <v>3</v>
      </c>
      <c r="H620" s="204" t="s">
        <v>1052</v>
      </c>
      <c r="I620" s="205">
        <v>6244</v>
      </c>
      <c r="J620" s="205">
        <v>5478</v>
      </c>
      <c r="K620" s="105">
        <f t="shared" si="19"/>
        <v>-0.123</v>
      </c>
    </row>
    <row r="621" ht="18.95" hidden="1" customHeight="1" spans="1:11">
      <c r="A621" s="244" t="str">
        <f t="shared" si="18"/>
        <v>否</v>
      </c>
      <c r="B621" s="239">
        <v>2081003</v>
      </c>
      <c r="C621" s="240"/>
      <c r="D621" s="240"/>
      <c r="E621" s="240" t="s">
        <v>143</v>
      </c>
      <c r="F621" s="242" t="s">
        <v>1053</v>
      </c>
      <c r="G621" s="238">
        <v>3</v>
      </c>
      <c r="H621" s="243" t="s">
        <v>1054</v>
      </c>
      <c r="I621" s="205">
        <v>0</v>
      </c>
      <c r="J621" s="205">
        <v>0</v>
      </c>
      <c r="K621" s="63" t="str">
        <f t="shared" si="19"/>
        <v/>
      </c>
    </row>
    <row r="622" ht="18.95" customHeight="1" spans="1:11">
      <c r="A622" s="244" t="str">
        <f t="shared" si="18"/>
        <v>是</v>
      </c>
      <c r="B622" s="239">
        <v>2081004</v>
      </c>
      <c r="C622" s="240"/>
      <c r="D622" s="240"/>
      <c r="E622" s="240" t="s">
        <v>146</v>
      </c>
      <c r="F622" s="242" t="s">
        <v>1055</v>
      </c>
      <c r="G622" s="238">
        <v>3</v>
      </c>
      <c r="H622" s="204" t="s">
        <v>1056</v>
      </c>
      <c r="I622" s="205">
        <v>430</v>
      </c>
      <c r="J622" s="205">
        <v>674</v>
      </c>
      <c r="K622" s="105">
        <f t="shared" si="19"/>
        <v>0.567</v>
      </c>
    </row>
    <row r="623" ht="18.95" customHeight="1" spans="1:11">
      <c r="A623" s="244" t="str">
        <f t="shared" si="18"/>
        <v>是</v>
      </c>
      <c r="B623" s="239">
        <v>2081005</v>
      </c>
      <c r="C623" s="240"/>
      <c r="D623" s="240"/>
      <c r="E623" s="240" t="s">
        <v>149</v>
      </c>
      <c r="F623" s="242" t="s">
        <v>1057</v>
      </c>
      <c r="G623" s="238">
        <v>3</v>
      </c>
      <c r="H623" s="204" t="s">
        <v>1058</v>
      </c>
      <c r="I623" s="205">
        <v>205</v>
      </c>
      <c r="J623" s="205">
        <v>206</v>
      </c>
      <c r="K623" s="105">
        <f t="shared" si="19"/>
        <v>0.005</v>
      </c>
    </row>
    <row r="624" ht="18.95" customHeight="1" spans="1:11">
      <c r="A624" s="244" t="str">
        <f t="shared" si="18"/>
        <v>是</v>
      </c>
      <c r="B624" s="239">
        <v>2081099</v>
      </c>
      <c r="C624" s="240"/>
      <c r="D624" s="240"/>
      <c r="E624" s="240" t="s">
        <v>167</v>
      </c>
      <c r="F624" s="242" t="s">
        <v>1059</v>
      </c>
      <c r="G624" s="238">
        <v>3</v>
      </c>
      <c r="H624" s="204" t="s">
        <v>1060</v>
      </c>
      <c r="I624" s="205">
        <v>652</v>
      </c>
      <c r="J624" s="205">
        <v>231</v>
      </c>
      <c r="K624" s="105">
        <f t="shared" si="19"/>
        <v>-0.646</v>
      </c>
    </row>
    <row r="625" ht="18.95" customHeight="1" spans="1:11">
      <c r="A625" s="244" t="str">
        <f t="shared" si="18"/>
        <v>是</v>
      </c>
      <c r="B625" s="239">
        <v>20811</v>
      </c>
      <c r="C625" s="240"/>
      <c r="D625" s="240" t="s">
        <v>289</v>
      </c>
      <c r="E625" s="240"/>
      <c r="F625" s="241" t="s">
        <v>1061</v>
      </c>
      <c r="G625" s="238"/>
      <c r="H625" s="204" t="s">
        <v>1062</v>
      </c>
      <c r="I625" s="205">
        <f>SUM(I626:I633)</f>
        <v>6639</v>
      </c>
      <c r="J625" s="205">
        <f>SUM(J626:J633)</f>
        <v>6658</v>
      </c>
      <c r="K625" s="105">
        <f t="shared" si="19"/>
        <v>0.003</v>
      </c>
    </row>
    <row r="626" ht="18.95" customHeight="1" spans="1:11">
      <c r="A626" s="244" t="str">
        <f t="shared" si="18"/>
        <v>是</v>
      </c>
      <c r="B626" s="239">
        <v>2081101</v>
      </c>
      <c r="C626" s="240"/>
      <c r="D626" s="240"/>
      <c r="E626" s="240" t="s">
        <v>135</v>
      </c>
      <c r="F626" s="242" t="s">
        <v>138</v>
      </c>
      <c r="G626" s="238">
        <v>3</v>
      </c>
      <c r="H626" s="204" t="s">
        <v>139</v>
      </c>
      <c r="I626" s="205">
        <v>1425</v>
      </c>
      <c r="J626" s="205">
        <v>1791</v>
      </c>
      <c r="K626" s="105">
        <f t="shared" si="19"/>
        <v>0.257</v>
      </c>
    </row>
    <row r="627" ht="18.95" customHeight="1" spans="1:11">
      <c r="A627" s="244" t="str">
        <f t="shared" si="18"/>
        <v>是</v>
      </c>
      <c r="B627" s="239">
        <v>2081102</v>
      </c>
      <c r="C627" s="240"/>
      <c r="D627" s="240"/>
      <c r="E627" s="240" t="s">
        <v>140</v>
      </c>
      <c r="F627" s="242" t="s">
        <v>141</v>
      </c>
      <c r="G627" s="238">
        <v>3</v>
      </c>
      <c r="H627" s="204" t="s">
        <v>142</v>
      </c>
      <c r="I627" s="205">
        <v>233</v>
      </c>
      <c r="J627" s="205">
        <v>295</v>
      </c>
      <c r="K627" s="105">
        <f t="shared" si="19"/>
        <v>0.266</v>
      </c>
    </row>
    <row r="628" ht="18.95" hidden="1" customHeight="1" spans="1:11">
      <c r="A628" s="244" t="str">
        <f t="shared" si="18"/>
        <v>否</v>
      </c>
      <c r="B628" s="239">
        <v>2081103</v>
      </c>
      <c r="C628" s="240"/>
      <c r="D628" s="240"/>
      <c r="E628" s="240" t="s">
        <v>143</v>
      </c>
      <c r="F628" s="242" t="s">
        <v>144</v>
      </c>
      <c r="G628" s="238">
        <v>3</v>
      </c>
      <c r="H628" s="243" t="s">
        <v>145</v>
      </c>
      <c r="I628" s="205">
        <v>0</v>
      </c>
      <c r="J628" s="205">
        <v>0</v>
      </c>
      <c r="K628" s="63" t="str">
        <f t="shared" si="19"/>
        <v/>
      </c>
    </row>
    <row r="629" ht="18.95" customHeight="1" spans="1:11">
      <c r="A629" s="244" t="str">
        <f t="shared" si="18"/>
        <v>是</v>
      </c>
      <c r="B629" s="239">
        <v>2081104</v>
      </c>
      <c r="C629" s="240"/>
      <c r="D629" s="240"/>
      <c r="E629" s="240" t="s">
        <v>146</v>
      </c>
      <c r="F629" s="242" t="s">
        <v>1063</v>
      </c>
      <c r="G629" s="238">
        <v>3</v>
      </c>
      <c r="H629" s="204" t="s">
        <v>1064</v>
      </c>
      <c r="I629" s="205">
        <v>1974</v>
      </c>
      <c r="J629" s="205">
        <v>1324</v>
      </c>
      <c r="K629" s="105">
        <f t="shared" si="19"/>
        <v>-0.329</v>
      </c>
    </row>
    <row r="630" ht="18.95" customHeight="1" spans="1:11">
      <c r="A630" s="244" t="str">
        <f t="shared" si="18"/>
        <v>是</v>
      </c>
      <c r="B630" s="239">
        <v>2081105</v>
      </c>
      <c r="C630" s="240"/>
      <c r="D630" s="240"/>
      <c r="E630" s="240" t="s">
        <v>149</v>
      </c>
      <c r="F630" s="242" t="s">
        <v>1065</v>
      </c>
      <c r="G630" s="238">
        <v>3</v>
      </c>
      <c r="H630" s="204" t="s">
        <v>1066</v>
      </c>
      <c r="I630" s="205">
        <v>416</v>
      </c>
      <c r="J630" s="205">
        <v>565</v>
      </c>
      <c r="K630" s="105">
        <f t="shared" si="19"/>
        <v>0.358</v>
      </c>
    </row>
    <row r="631" ht="18.95" customHeight="1" spans="1:11">
      <c r="A631" s="244" t="str">
        <f t="shared" si="18"/>
        <v>是</v>
      </c>
      <c r="B631" s="239">
        <v>2081106</v>
      </c>
      <c r="C631" s="240"/>
      <c r="D631" s="240"/>
      <c r="E631" s="240" t="s">
        <v>152</v>
      </c>
      <c r="F631" s="242" t="s">
        <v>1067</v>
      </c>
      <c r="G631" s="238">
        <v>3</v>
      </c>
      <c r="H631" s="204" t="s">
        <v>1068</v>
      </c>
      <c r="I631" s="205">
        <v>6</v>
      </c>
      <c r="J631" s="205">
        <v>173</v>
      </c>
      <c r="K631" s="105">
        <f t="shared" si="19"/>
        <v>27.833</v>
      </c>
    </row>
    <row r="632" ht="18.95" customHeight="1" spans="1:11">
      <c r="A632" s="244" t="str">
        <f t="shared" si="18"/>
        <v>是</v>
      </c>
      <c r="B632" s="261">
        <v>2081107</v>
      </c>
      <c r="C632" s="257"/>
      <c r="D632" s="257"/>
      <c r="E632" s="324" t="s">
        <v>155</v>
      </c>
      <c r="F632" s="262" t="s">
        <v>1069</v>
      </c>
      <c r="G632" s="238">
        <v>3</v>
      </c>
      <c r="H632" s="206" t="s">
        <v>1070</v>
      </c>
      <c r="I632" s="205">
        <v>2043</v>
      </c>
      <c r="J632" s="205">
        <v>2175</v>
      </c>
      <c r="K632" s="105">
        <f t="shared" si="19"/>
        <v>0.065</v>
      </c>
    </row>
    <row r="633" ht="18.95" customHeight="1" spans="1:11">
      <c r="A633" s="244" t="str">
        <f t="shared" si="18"/>
        <v>是</v>
      </c>
      <c r="B633" s="239">
        <v>2081199</v>
      </c>
      <c r="C633" s="240"/>
      <c r="D633" s="240"/>
      <c r="E633" s="240" t="s">
        <v>167</v>
      </c>
      <c r="F633" s="242" t="s">
        <v>1071</v>
      </c>
      <c r="G633" s="238">
        <v>3</v>
      </c>
      <c r="H633" s="204" t="s">
        <v>1072</v>
      </c>
      <c r="I633" s="205">
        <v>542</v>
      </c>
      <c r="J633" s="205">
        <v>335</v>
      </c>
      <c r="K633" s="105">
        <f t="shared" si="19"/>
        <v>-0.382</v>
      </c>
    </row>
    <row r="634" ht="18.95" customHeight="1" spans="1:11">
      <c r="A634" s="244" t="str">
        <f t="shared" si="18"/>
        <v>是</v>
      </c>
      <c r="B634" s="239">
        <v>20815</v>
      </c>
      <c r="C634" s="240"/>
      <c r="D634" s="240" t="s">
        <v>339</v>
      </c>
      <c r="E634" s="240"/>
      <c r="F634" s="241" t="s">
        <v>1073</v>
      </c>
      <c r="G634" s="238"/>
      <c r="H634" s="204" t="s">
        <v>1074</v>
      </c>
      <c r="I634" s="205">
        <f>SUM(I635:I638)</f>
        <v>21981</v>
      </c>
      <c r="J634" s="205">
        <f>SUM(J635:J638)</f>
        <v>2441</v>
      </c>
      <c r="K634" s="105">
        <f t="shared" si="19"/>
        <v>-0.889</v>
      </c>
    </row>
    <row r="635" ht="18.95" customHeight="1" spans="1:11">
      <c r="A635" s="244" t="str">
        <f t="shared" si="18"/>
        <v>是</v>
      </c>
      <c r="B635" s="239">
        <v>2081501</v>
      </c>
      <c r="C635" s="240"/>
      <c r="D635" s="240"/>
      <c r="E635" s="240" t="s">
        <v>135</v>
      </c>
      <c r="F635" s="242" t="s">
        <v>1075</v>
      </c>
      <c r="G635" s="238">
        <v>3</v>
      </c>
      <c r="H635" s="204" t="s">
        <v>1076</v>
      </c>
      <c r="I635" s="205">
        <v>4823</v>
      </c>
      <c r="J635" s="205">
        <v>670</v>
      </c>
      <c r="K635" s="105">
        <f t="shared" si="19"/>
        <v>-0.861</v>
      </c>
    </row>
    <row r="636" ht="18.95" customHeight="1" spans="1:11">
      <c r="A636" s="244" t="str">
        <f t="shared" si="18"/>
        <v>是</v>
      </c>
      <c r="B636" s="239">
        <v>2081502</v>
      </c>
      <c r="C636" s="240"/>
      <c r="D636" s="240"/>
      <c r="E636" s="240" t="s">
        <v>140</v>
      </c>
      <c r="F636" s="242" t="s">
        <v>1077</v>
      </c>
      <c r="G636" s="238">
        <v>3</v>
      </c>
      <c r="H636" s="204" t="s">
        <v>1078</v>
      </c>
      <c r="I636" s="205">
        <v>3728</v>
      </c>
      <c r="J636" s="205">
        <v>1602</v>
      </c>
      <c r="K636" s="105">
        <f t="shared" si="19"/>
        <v>-0.57</v>
      </c>
    </row>
    <row r="637" ht="18.95" customHeight="1" spans="1:11">
      <c r="A637" s="244" t="str">
        <f t="shared" si="18"/>
        <v>是</v>
      </c>
      <c r="B637" s="239">
        <v>2081503</v>
      </c>
      <c r="C637" s="240"/>
      <c r="D637" s="240"/>
      <c r="E637" s="240" t="s">
        <v>143</v>
      </c>
      <c r="F637" s="242" t="s">
        <v>1079</v>
      </c>
      <c r="G637" s="238">
        <v>3</v>
      </c>
      <c r="H637" s="204" t="s">
        <v>1080</v>
      </c>
      <c r="I637" s="205">
        <v>12083</v>
      </c>
      <c r="J637" s="205">
        <v>0</v>
      </c>
      <c r="K637" s="105" t="str">
        <f t="shared" si="19"/>
        <v/>
      </c>
    </row>
    <row r="638" ht="18.95" customHeight="1" spans="1:11">
      <c r="A638" s="244" t="str">
        <f t="shared" si="18"/>
        <v>是</v>
      </c>
      <c r="B638" s="239">
        <v>2081599</v>
      </c>
      <c r="C638" s="240"/>
      <c r="D638" s="240"/>
      <c r="E638" s="240" t="s">
        <v>167</v>
      </c>
      <c r="F638" s="242" t="s">
        <v>1081</v>
      </c>
      <c r="G638" s="238">
        <v>3</v>
      </c>
      <c r="H638" s="204" t="s">
        <v>1082</v>
      </c>
      <c r="I638" s="205">
        <v>1347</v>
      </c>
      <c r="J638" s="205">
        <v>169</v>
      </c>
      <c r="K638" s="105">
        <f t="shared" si="19"/>
        <v>-0.875</v>
      </c>
    </row>
    <row r="639" ht="18.95" customHeight="1" spans="1:11">
      <c r="A639" s="244" t="str">
        <f t="shared" si="18"/>
        <v>是</v>
      </c>
      <c r="B639" s="239">
        <v>20816</v>
      </c>
      <c r="C639" s="240"/>
      <c r="D639" s="240" t="s">
        <v>528</v>
      </c>
      <c r="E639" s="240"/>
      <c r="F639" s="241" t="s">
        <v>1083</v>
      </c>
      <c r="G639" s="238"/>
      <c r="H639" s="204" t="s">
        <v>1084</v>
      </c>
      <c r="I639" s="205">
        <f>SUM(I640:I643)</f>
        <v>897</v>
      </c>
      <c r="J639" s="205">
        <f>SUM(J640:J643)</f>
        <v>1000</v>
      </c>
      <c r="K639" s="105">
        <f t="shared" si="19"/>
        <v>0.115</v>
      </c>
    </row>
    <row r="640" ht="18.95" customHeight="1" spans="1:11">
      <c r="A640" s="244" t="str">
        <f t="shared" si="18"/>
        <v>是</v>
      </c>
      <c r="B640" s="239">
        <v>2081601</v>
      </c>
      <c r="C640" s="240"/>
      <c r="D640" s="240"/>
      <c r="E640" s="240" t="s">
        <v>135</v>
      </c>
      <c r="F640" s="242" t="s">
        <v>138</v>
      </c>
      <c r="G640" s="238">
        <v>3</v>
      </c>
      <c r="H640" s="204" t="s">
        <v>139</v>
      </c>
      <c r="I640" s="205">
        <v>648</v>
      </c>
      <c r="J640" s="205">
        <v>827</v>
      </c>
      <c r="K640" s="105">
        <f t="shared" si="19"/>
        <v>0.276</v>
      </c>
    </row>
    <row r="641" ht="18.95" customHeight="1" spans="1:11">
      <c r="A641" s="244" t="str">
        <f t="shared" si="18"/>
        <v>是</v>
      </c>
      <c r="B641" s="239">
        <v>2081602</v>
      </c>
      <c r="C641" s="240"/>
      <c r="D641" s="240"/>
      <c r="E641" s="240" t="s">
        <v>140</v>
      </c>
      <c r="F641" s="242" t="s">
        <v>141</v>
      </c>
      <c r="G641" s="238">
        <v>3</v>
      </c>
      <c r="H641" s="204" t="s">
        <v>142</v>
      </c>
      <c r="I641" s="205">
        <v>249</v>
      </c>
      <c r="J641" s="205">
        <v>173</v>
      </c>
      <c r="K641" s="105">
        <f t="shared" si="19"/>
        <v>-0.305</v>
      </c>
    </row>
    <row r="642" ht="18.95" hidden="1" customHeight="1" spans="1:11">
      <c r="A642" s="244" t="str">
        <f t="shared" si="18"/>
        <v>否</v>
      </c>
      <c r="B642" s="239">
        <v>2081603</v>
      </c>
      <c r="C642" s="240"/>
      <c r="D642" s="240"/>
      <c r="E642" s="240" t="s">
        <v>143</v>
      </c>
      <c r="F642" s="242" t="s">
        <v>144</v>
      </c>
      <c r="G642" s="238">
        <v>3</v>
      </c>
      <c r="H642" s="243" t="s">
        <v>145</v>
      </c>
      <c r="I642" s="205">
        <v>0</v>
      </c>
      <c r="J642" s="205">
        <v>0</v>
      </c>
      <c r="K642" s="63" t="str">
        <f t="shared" si="19"/>
        <v/>
      </c>
    </row>
    <row r="643" ht="18.95" hidden="1" customHeight="1" spans="1:11">
      <c r="A643" s="244" t="str">
        <f t="shared" si="18"/>
        <v>否</v>
      </c>
      <c r="B643" s="239">
        <v>2081699</v>
      </c>
      <c r="C643" s="240"/>
      <c r="D643" s="240"/>
      <c r="E643" s="240" t="s">
        <v>167</v>
      </c>
      <c r="F643" s="242" t="s">
        <v>1085</v>
      </c>
      <c r="G643" s="238">
        <v>3</v>
      </c>
      <c r="H643" s="204" t="s">
        <v>1086</v>
      </c>
      <c r="I643" s="205"/>
      <c r="J643" s="205">
        <v>0</v>
      </c>
      <c r="K643" s="63" t="str">
        <f t="shared" si="19"/>
        <v/>
      </c>
    </row>
    <row r="644" ht="18.95" customHeight="1" spans="1:11">
      <c r="A644" s="244" t="str">
        <f t="shared" si="18"/>
        <v>是</v>
      </c>
      <c r="B644" s="239">
        <v>20819</v>
      </c>
      <c r="C644" s="240"/>
      <c r="D644" s="240" t="s">
        <v>536</v>
      </c>
      <c r="E644" s="240"/>
      <c r="F644" s="241" t="s">
        <v>1087</v>
      </c>
      <c r="G644" s="238">
        <v>3</v>
      </c>
      <c r="H644" s="204" t="s">
        <v>1088</v>
      </c>
      <c r="I644" s="205">
        <f>SUM(I645:I646)</f>
        <v>66231</v>
      </c>
      <c r="J644" s="205">
        <f>SUM(J645:J646)</f>
        <v>51374</v>
      </c>
      <c r="K644" s="105">
        <f t="shared" si="19"/>
        <v>-0.224</v>
      </c>
    </row>
    <row r="645" ht="18.95" customHeight="1" spans="1:11">
      <c r="A645" s="244" t="str">
        <f t="shared" si="18"/>
        <v>是</v>
      </c>
      <c r="B645" s="239">
        <v>2081901</v>
      </c>
      <c r="C645" s="240"/>
      <c r="D645" s="240"/>
      <c r="E645" s="240" t="s">
        <v>135</v>
      </c>
      <c r="F645" s="242" t="s">
        <v>1089</v>
      </c>
      <c r="G645" s="238">
        <v>3</v>
      </c>
      <c r="H645" s="204" t="s">
        <v>1090</v>
      </c>
      <c r="I645" s="205">
        <v>30072</v>
      </c>
      <c r="J645" s="205">
        <v>20423</v>
      </c>
      <c r="K645" s="105">
        <f t="shared" si="19"/>
        <v>-0.321</v>
      </c>
    </row>
    <row r="646" ht="18.95" customHeight="1" spans="1:11">
      <c r="A646" s="244" t="str">
        <f t="shared" si="18"/>
        <v>是</v>
      </c>
      <c r="B646" s="239">
        <v>2081902</v>
      </c>
      <c r="C646" s="240"/>
      <c r="D646" s="240"/>
      <c r="E646" s="240" t="s">
        <v>140</v>
      </c>
      <c r="F646" s="242" t="s">
        <v>1091</v>
      </c>
      <c r="G646" s="238">
        <v>3</v>
      </c>
      <c r="H646" s="204" t="s">
        <v>1092</v>
      </c>
      <c r="I646" s="205">
        <v>36159</v>
      </c>
      <c r="J646" s="205">
        <v>30951</v>
      </c>
      <c r="K646" s="105">
        <f t="shared" si="19"/>
        <v>-0.144</v>
      </c>
    </row>
    <row r="647" ht="18.95" customHeight="1" spans="1:11">
      <c r="A647" s="244" t="str">
        <f t="shared" si="18"/>
        <v>是</v>
      </c>
      <c r="B647" s="239">
        <v>20820</v>
      </c>
      <c r="C647" s="240"/>
      <c r="D647" s="240" t="s">
        <v>1093</v>
      </c>
      <c r="E647" s="240"/>
      <c r="F647" s="241" t="s">
        <v>1094</v>
      </c>
      <c r="G647" s="238">
        <v>3</v>
      </c>
      <c r="H647" s="204" t="s">
        <v>1095</v>
      </c>
      <c r="I647" s="205">
        <f>SUM(I648:I649)</f>
        <v>2375</v>
      </c>
      <c r="J647" s="205">
        <f>SUM(J648:J649)</f>
        <v>3209</v>
      </c>
      <c r="K647" s="105">
        <f t="shared" si="19"/>
        <v>0.351</v>
      </c>
    </row>
    <row r="648" ht="18.95" customHeight="1" spans="1:11">
      <c r="A648" s="244" t="str">
        <f t="shared" si="18"/>
        <v>是</v>
      </c>
      <c r="B648" s="239">
        <v>2082001</v>
      </c>
      <c r="C648" s="240"/>
      <c r="D648" s="240"/>
      <c r="E648" s="240" t="s">
        <v>135</v>
      </c>
      <c r="F648" s="242" t="s">
        <v>1096</v>
      </c>
      <c r="G648" s="238">
        <v>3</v>
      </c>
      <c r="H648" s="204" t="s">
        <v>1097</v>
      </c>
      <c r="I648" s="205">
        <v>1614</v>
      </c>
      <c r="J648" s="205">
        <v>2592</v>
      </c>
      <c r="K648" s="105">
        <f t="shared" si="19"/>
        <v>0.606</v>
      </c>
    </row>
    <row r="649" ht="18.95" customHeight="1" spans="1:11">
      <c r="A649" s="244" t="str">
        <f t="shared" ref="A649:A713" si="20">IF(AND(I649=0,J649=0),"否","是")</f>
        <v>是</v>
      </c>
      <c r="B649" s="239">
        <v>2082002</v>
      </c>
      <c r="C649" s="240"/>
      <c r="D649" s="240"/>
      <c r="E649" s="240" t="s">
        <v>140</v>
      </c>
      <c r="F649" s="242" t="s">
        <v>1098</v>
      </c>
      <c r="G649" s="238">
        <v>3</v>
      </c>
      <c r="H649" s="204" t="s">
        <v>1099</v>
      </c>
      <c r="I649" s="205">
        <v>761</v>
      </c>
      <c r="J649" s="205">
        <v>617</v>
      </c>
      <c r="K649" s="105">
        <f t="shared" si="19"/>
        <v>-0.189</v>
      </c>
    </row>
    <row r="650" ht="18.95" customHeight="1" spans="1:11">
      <c r="A650" s="244" t="str">
        <f t="shared" si="20"/>
        <v>是</v>
      </c>
      <c r="B650" s="239">
        <v>20821</v>
      </c>
      <c r="C650" s="240"/>
      <c r="D650" s="240" t="s">
        <v>1100</v>
      </c>
      <c r="E650" s="240"/>
      <c r="F650" s="241" t="s">
        <v>1101</v>
      </c>
      <c r="G650" s="238">
        <v>3</v>
      </c>
      <c r="H650" s="206" t="s">
        <v>1102</v>
      </c>
      <c r="I650" s="205">
        <f>SUM(I651:I652)</f>
        <v>5744</v>
      </c>
      <c r="J650" s="205">
        <f>SUM(J651:J652)</f>
        <v>6991</v>
      </c>
      <c r="K650" s="105">
        <f t="shared" ref="K650:K722" si="21">IF(OR(VALUE(J650)=0,ISERROR(J650/I650-1)),"",ROUND(J650/I650-1,3))</f>
        <v>0.217</v>
      </c>
    </row>
    <row r="651" ht="18.95" customHeight="1" spans="1:11">
      <c r="A651" s="244" t="str">
        <f t="shared" si="20"/>
        <v>是</v>
      </c>
      <c r="B651" s="239">
        <v>2082101</v>
      </c>
      <c r="C651" s="240"/>
      <c r="D651" s="240"/>
      <c r="E651" s="240" t="s">
        <v>135</v>
      </c>
      <c r="F651" s="260" t="s">
        <v>1103</v>
      </c>
      <c r="G651" s="238">
        <v>3</v>
      </c>
      <c r="H651" s="206" t="s">
        <v>1104</v>
      </c>
      <c r="I651" s="205">
        <v>1406</v>
      </c>
      <c r="J651" s="205">
        <v>1545</v>
      </c>
      <c r="K651" s="105">
        <f t="shared" si="21"/>
        <v>0.099</v>
      </c>
    </row>
    <row r="652" ht="18.95" customHeight="1" spans="1:11">
      <c r="A652" s="244" t="str">
        <f t="shared" si="20"/>
        <v>是</v>
      </c>
      <c r="B652" s="239">
        <v>2082102</v>
      </c>
      <c r="C652" s="240"/>
      <c r="D652" s="240"/>
      <c r="E652" s="240" t="s">
        <v>140</v>
      </c>
      <c r="F652" s="260" t="s">
        <v>1105</v>
      </c>
      <c r="G652" s="238">
        <v>3</v>
      </c>
      <c r="H652" s="206" t="s">
        <v>1106</v>
      </c>
      <c r="I652" s="205">
        <v>4338</v>
      </c>
      <c r="J652" s="205">
        <v>5446</v>
      </c>
      <c r="K652" s="105">
        <f t="shared" si="21"/>
        <v>0.255</v>
      </c>
    </row>
    <row r="653" ht="18.95" hidden="1" customHeight="1" spans="1:11">
      <c r="A653" s="244" t="str">
        <f t="shared" si="20"/>
        <v>否</v>
      </c>
      <c r="B653" s="239">
        <v>20824</v>
      </c>
      <c r="C653" s="240"/>
      <c r="D653" s="240" t="s">
        <v>374</v>
      </c>
      <c r="E653" s="240"/>
      <c r="F653" s="241" t="s">
        <v>1107</v>
      </c>
      <c r="G653" s="238"/>
      <c r="H653" s="243" t="s">
        <v>1108</v>
      </c>
      <c r="I653" s="205">
        <f>SUM(I654:I655)</f>
        <v>0</v>
      </c>
      <c r="J653" s="205">
        <f>SUM(J654:J655)</f>
        <v>0</v>
      </c>
      <c r="K653" s="63" t="str">
        <f t="shared" si="21"/>
        <v/>
      </c>
    </row>
    <row r="654" ht="18.95" hidden="1" customHeight="1" spans="1:11">
      <c r="A654" s="244" t="str">
        <f t="shared" si="20"/>
        <v>否</v>
      </c>
      <c r="B654" s="239">
        <v>2082401</v>
      </c>
      <c r="C654" s="240"/>
      <c r="D654" s="240"/>
      <c r="E654" s="240" t="s">
        <v>135</v>
      </c>
      <c r="F654" s="242" t="s">
        <v>1109</v>
      </c>
      <c r="G654" s="238">
        <v>3</v>
      </c>
      <c r="H654" s="243" t="s">
        <v>1110</v>
      </c>
      <c r="I654" s="205">
        <v>0</v>
      </c>
      <c r="J654" s="205">
        <v>0</v>
      </c>
      <c r="K654" s="63" t="str">
        <f t="shared" si="21"/>
        <v/>
      </c>
    </row>
    <row r="655" ht="18.95" hidden="1" customHeight="1" spans="1:11">
      <c r="A655" s="244" t="str">
        <f t="shared" si="20"/>
        <v>否</v>
      </c>
      <c r="B655" s="239">
        <v>2082402</v>
      </c>
      <c r="C655" s="240"/>
      <c r="D655" s="240"/>
      <c r="E655" s="240" t="s">
        <v>140</v>
      </c>
      <c r="F655" s="242" t="s">
        <v>1111</v>
      </c>
      <c r="G655" s="238">
        <v>3</v>
      </c>
      <c r="H655" s="243" t="s">
        <v>1112</v>
      </c>
      <c r="I655" s="205">
        <v>0</v>
      </c>
      <c r="J655" s="205">
        <v>0</v>
      </c>
      <c r="K655" s="63" t="str">
        <f t="shared" si="21"/>
        <v/>
      </c>
    </row>
    <row r="656" ht="18.95" customHeight="1" spans="1:11">
      <c r="A656" s="244" t="str">
        <f t="shared" si="20"/>
        <v>是</v>
      </c>
      <c r="B656" s="239">
        <v>20825</v>
      </c>
      <c r="C656" s="240"/>
      <c r="D656" s="240" t="s">
        <v>381</v>
      </c>
      <c r="E656" s="240"/>
      <c r="F656" s="241" t="s">
        <v>1113</v>
      </c>
      <c r="G656" s="238">
        <v>3</v>
      </c>
      <c r="H656" s="204" t="s">
        <v>1114</v>
      </c>
      <c r="I656" s="205">
        <f>SUM(I657:I658)</f>
        <v>1381</v>
      </c>
      <c r="J656" s="205">
        <f>SUM(J657:J658)</f>
        <v>1837</v>
      </c>
      <c r="K656" s="105">
        <f t="shared" si="21"/>
        <v>0.33</v>
      </c>
    </row>
    <row r="657" ht="18.95" customHeight="1" spans="1:11">
      <c r="A657" s="244" t="str">
        <f t="shared" si="20"/>
        <v>是</v>
      </c>
      <c r="B657" s="239">
        <v>2082501</v>
      </c>
      <c r="C657" s="240"/>
      <c r="D657" s="240"/>
      <c r="E657" s="240" t="s">
        <v>135</v>
      </c>
      <c r="F657" s="242" t="s">
        <v>1115</v>
      </c>
      <c r="G657" s="238">
        <v>3</v>
      </c>
      <c r="H657" s="204" t="s">
        <v>1116</v>
      </c>
      <c r="I657" s="205">
        <v>18</v>
      </c>
      <c r="J657" s="205">
        <v>80</v>
      </c>
      <c r="K657" s="105">
        <f t="shared" si="21"/>
        <v>3.444</v>
      </c>
    </row>
    <row r="658" ht="18.95" customHeight="1" spans="1:11">
      <c r="A658" s="244" t="str">
        <f t="shared" si="20"/>
        <v>是</v>
      </c>
      <c r="B658" s="239">
        <v>2082502</v>
      </c>
      <c r="C658" s="240"/>
      <c r="D658" s="240"/>
      <c r="E658" s="240" t="s">
        <v>140</v>
      </c>
      <c r="F658" s="248" t="s">
        <v>1117</v>
      </c>
      <c r="G658" s="238">
        <v>3</v>
      </c>
      <c r="H658" s="206" t="s">
        <v>1118</v>
      </c>
      <c r="I658" s="205">
        <v>1363</v>
      </c>
      <c r="J658" s="205">
        <v>1757</v>
      </c>
      <c r="K658" s="105"/>
    </row>
    <row r="659" ht="18.95" customHeight="1" spans="1:11">
      <c r="A659" s="244" t="str">
        <f t="shared" si="20"/>
        <v>是</v>
      </c>
      <c r="B659" s="256">
        <v>20826</v>
      </c>
      <c r="C659" s="257"/>
      <c r="D659" s="324" t="s">
        <v>392</v>
      </c>
      <c r="E659" s="257"/>
      <c r="F659" s="263" t="s">
        <v>1119</v>
      </c>
      <c r="G659" s="259"/>
      <c r="H659" s="206" t="s">
        <v>1120</v>
      </c>
      <c r="I659" s="205">
        <f>SUM(I660:I662)</f>
        <v>57324</v>
      </c>
      <c r="J659" s="205">
        <f>SUM(J660:J662)</f>
        <v>71297</v>
      </c>
      <c r="K659" s="105">
        <f t="shared" si="21"/>
        <v>0.244</v>
      </c>
    </row>
    <row r="660" ht="18.95" customHeight="1" spans="1:11">
      <c r="A660" s="244" t="str">
        <f t="shared" si="20"/>
        <v>是</v>
      </c>
      <c r="B660" s="256">
        <v>2082601</v>
      </c>
      <c r="C660" s="257"/>
      <c r="D660" s="257"/>
      <c r="E660" s="257" t="s">
        <v>135</v>
      </c>
      <c r="F660" s="262" t="s">
        <v>1121</v>
      </c>
      <c r="G660" s="259">
        <v>3</v>
      </c>
      <c r="H660" s="206" t="s">
        <v>1122</v>
      </c>
      <c r="I660" s="205">
        <v>19192</v>
      </c>
      <c r="J660" s="205">
        <v>24384</v>
      </c>
      <c r="K660" s="105">
        <f t="shared" si="21"/>
        <v>0.271</v>
      </c>
    </row>
    <row r="661" ht="18.95" customHeight="1" spans="1:11">
      <c r="A661" s="244" t="str">
        <f t="shared" si="20"/>
        <v>是</v>
      </c>
      <c r="B661" s="256">
        <v>2082602</v>
      </c>
      <c r="C661" s="257"/>
      <c r="D661" s="257"/>
      <c r="E661" s="257" t="s">
        <v>140</v>
      </c>
      <c r="F661" s="262" t="s">
        <v>1123</v>
      </c>
      <c r="G661" s="259">
        <v>3</v>
      </c>
      <c r="H661" s="206" t="s">
        <v>964</v>
      </c>
      <c r="I661" s="205">
        <v>37904</v>
      </c>
      <c r="J661" s="205">
        <v>46667</v>
      </c>
      <c r="K661" s="105">
        <f t="shared" si="21"/>
        <v>0.231</v>
      </c>
    </row>
    <row r="662" ht="18.95" customHeight="1" spans="1:11">
      <c r="A662" s="244" t="str">
        <f t="shared" si="20"/>
        <v>是</v>
      </c>
      <c r="B662" s="261">
        <v>2082699</v>
      </c>
      <c r="C662" s="257"/>
      <c r="D662" s="257"/>
      <c r="E662" s="257">
        <v>99</v>
      </c>
      <c r="F662" s="262" t="s">
        <v>1124</v>
      </c>
      <c r="G662" s="259">
        <v>3</v>
      </c>
      <c r="H662" s="206" t="s">
        <v>1125</v>
      </c>
      <c r="I662" s="205">
        <v>228</v>
      </c>
      <c r="J662" s="205">
        <v>246</v>
      </c>
      <c r="K662" s="105">
        <f t="shared" si="21"/>
        <v>0.079</v>
      </c>
    </row>
    <row r="663" ht="18.95" customHeight="1" spans="1:11">
      <c r="A663" s="244" t="str">
        <f t="shared" si="20"/>
        <v>是</v>
      </c>
      <c r="B663" s="256">
        <v>20827</v>
      </c>
      <c r="C663" s="257"/>
      <c r="D663" s="324" t="s">
        <v>1126</v>
      </c>
      <c r="E663" s="257"/>
      <c r="F663" s="263" t="s">
        <v>1127</v>
      </c>
      <c r="G663" s="259"/>
      <c r="H663" s="206" t="s">
        <v>1128</v>
      </c>
      <c r="I663" s="205">
        <f>SUM(I664:I667)</f>
        <v>1350</v>
      </c>
      <c r="J663" s="205">
        <f>SUM(J664:J667)</f>
        <v>1483</v>
      </c>
      <c r="K663" s="105">
        <f t="shared" si="21"/>
        <v>0.099</v>
      </c>
    </row>
    <row r="664" ht="18.95" customHeight="1" spans="1:11">
      <c r="A664" s="244" t="str">
        <f t="shared" si="20"/>
        <v>是</v>
      </c>
      <c r="B664" s="256">
        <v>2082701</v>
      </c>
      <c r="C664" s="257"/>
      <c r="D664" s="257"/>
      <c r="E664" s="324" t="s">
        <v>135</v>
      </c>
      <c r="F664" s="260" t="s">
        <v>955</v>
      </c>
      <c r="G664" s="259">
        <v>3</v>
      </c>
      <c r="H664" s="204" t="s">
        <v>956</v>
      </c>
      <c r="I664" s="205">
        <v>4</v>
      </c>
      <c r="J664" s="205">
        <v>1</v>
      </c>
      <c r="K664" s="105">
        <f t="shared" si="21"/>
        <v>-0.75</v>
      </c>
    </row>
    <row r="665" ht="18.95" customHeight="1" spans="1:11">
      <c r="A665" s="244" t="str">
        <f t="shared" si="20"/>
        <v>是</v>
      </c>
      <c r="B665" s="256">
        <v>2082702</v>
      </c>
      <c r="C665" s="257"/>
      <c r="D665" s="257"/>
      <c r="E665" s="324" t="s">
        <v>140</v>
      </c>
      <c r="F665" s="260" t="s">
        <v>959</v>
      </c>
      <c r="G665" s="259">
        <v>3</v>
      </c>
      <c r="H665" s="204" t="s">
        <v>960</v>
      </c>
      <c r="I665" s="205">
        <v>1337</v>
      </c>
      <c r="J665" s="205">
        <v>1455</v>
      </c>
      <c r="K665" s="105">
        <f t="shared" si="21"/>
        <v>0.088</v>
      </c>
    </row>
    <row r="666" ht="18.95" customHeight="1" spans="1:11">
      <c r="A666" s="244" t="str">
        <f t="shared" si="20"/>
        <v>是</v>
      </c>
      <c r="B666" s="256">
        <v>2082703</v>
      </c>
      <c r="C666" s="257"/>
      <c r="D666" s="257"/>
      <c r="E666" s="324" t="s">
        <v>143</v>
      </c>
      <c r="F666" s="260" t="s">
        <v>961</v>
      </c>
      <c r="G666" s="259">
        <v>3</v>
      </c>
      <c r="H666" s="204" t="s">
        <v>962</v>
      </c>
      <c r="I666" s="205">
        <v>9</v>
      </c>
      <c r="J666" s="205">
        <v>27</v>
      </c>
      <c r="K666" s="105">
        <f t="shared" si="21"/>
        <v>2</v>
      </c>
    </row>
    <row r="667" ht="18.95" hidden="1" customHeight="1" spans="1:11">
      <c r="A667" s="244" t="str">
        <f t="shared" si="20"/>
        <v>否</v>
      </c>
      <c r="B667" s="261">
        <v>2082799</v>
      </c>
      <c r="C667" s="257"/>
      <c r="D667" s="257"/>
      <c r="E667" s="257">
        <v>99</v>
      </c>
      <c r="F667" s="260" t="s">
        <v>965</v>
      </c>
      <c r="G667" s="259">
        <v>3</v>
      </c>
      <c r="H667" s="243" t="s">
        <v>966</v>
      </c>
      <c r="I667" s="205">
        <v>0</v>
      </c>
      <c r="J667" s="205">
        <v>0</v>
      </c>
      <c r="K667" s="63" t="str">
        <f t="shared" si="21"/>
        <v/>
      </c>
    </row>
    <row r="668" ht="18.95" customHeight="1" spans="1:11">
      <c r="A668" s="244" t="str">
        <f t="shared" si="20"/>
        <v>是</v>
      </c>
      <c r="B668" s="239">
        <v>20899</v>
      </c>
      <c r="C668" s="240"/>
      <c r="D668" s="240" t="s">
        <v>167</v>
      </c>
      <c r="E668" s="240"/>
      <c r="F668" s="241" t="s">
        <v>1129</v>
      </c>
      <c r="G668" s="238"/>
      <c r="H668" s="204" t="s">
        <v>1130</v>
      </c>
      <c r="I668" s="205">
        <f>I669</f>
        <v>11054</v>
      </c>
      <c r="J668" s="205">
        <f>J669</f>
        <v>2644</v>
      </c>
      <c r="K668" s="105">
        <f t="shared" si="21"/>
        <v>-0.761</v>
      </c>
    </row>
    <row r="669" ht="18.95" customHeight="1" spans="1:11">
      <c r="A669" s="244" t="str">
        <f t="shared" si="20"/>
        <v>是</v>
      </c>
      <c r="B669" s="239">
        <v>2089901</v>
      </c>
      <c r="C669" s="240"/>
      <c r="D669" s="240"/>
      <c r="E669" s="240" t="s">
        <v>135</v>
      </c>
      <c r="F669" s="242" t="s">
        <v>1129</v>
      </c>
      <c r="G669" s="238">
        <v>3</v>
      </c>
      <c r="H669" s="204" t="s">
        <v>1131</v>
      </c>
      <c r="I669" s="205">
        <v>11054</v>
      </c>
      <c r="J669" s="205">
        <v>2644</v>
      </c>
      <c r="K669" s="105">
        <f t="shared" si="21"/>
        <v>-0.761</v>
      </c>
    </row>
    <row r="670" s="215" customFormat="1" ht="18.95" customHeight="1" spans="1:11">
      <c r="A670" s="244" t="str">
        <f t="shared" si="20"/>
        <v>是</v>
      </c>
      <c r="B670" s="236">
        <v>210</v>
      </c>
      <c r="C670" s="237" t="s">
        <v>1132</v>
      </c>
      <c r="D670" s="237" t="s">
        <v>132</v>
      </c>
      <c r="E670" s="237"/>
      <c r="F670" s="237" t="s">
        <v>1133</v>
      </c>
      <c r="G670" s="238"/>
      <c r="H670" s="202" t="s">
        <v>1134</v>
      </c>
      <c r="I670" s="203">
        <f>SUMIFS(I$671:I$751,$D$671:$D$751,"&lt;&gt;")</f>
        <v>304470</v>
      </c>
      <c r="J670" s="203">
        <f>SUMIFS(J$671:J$751,$D$671:$D$751,"&lt;&gt;")</f>
        <v>327732</v>
      </c>
      <c r="K670" s="102">
        <f t="shared" si="21"/>
        <v>0.076</v>
      </c>
    </row>
    <row r="671" ht="18.95" customHeight="1" spans="1:11">
      <c r="A671" s="244" t="str">
        <f t="shared" si="20"/>
        <v>是</v>
      </c>
      <c r="B671" s="239">
        <v>21001</v>
      </c>
      <c r="C671" s="240"/>
      <c r="D671" s="240" t="s">
        <v>135</v>
      </c>
      <c r="E671" s="240"/>
      <c r="F671" s="241" t="s">
        <v>1135</v>
      </c>
      <c r="G671" s="238"/>
      <c r="H671" s="204" t="s">
        <v>1136</v>
      </c>
      <c r="I671" s="205">
        <f>SUM(I672:I675)</f>
        <v>6696</v>
      </c>
      <c r="J671" s="205">
        <f>SUM(J672:J675)</f>
        <v>7134</v>
      </c>
      <c r="K671" s="105">
        <f t="shared" si="21"/>
        <v>0.065</v>
      </c>
    </row>
    <row r="672" ht="18.95" customHeight="1" spans="1:11">
      <c r="A672" s="244" t="str">
        <f t="shared" si="20"/>
        <v>是</v>
      </c>
      <c r="B672" s="239">
        <v>2100101</v>
      </c>
      <c r="C672" s="240"/>
      <c r="D672" s="240"/>
      <c r="E672" s="240" t="s">
        <v>135</v>
      </c>
      <c r="F672" s="242" t="s">
        <v>138</v>
      </c>
      <c r="G672" s="238">
        <v>3</v>
      </c>
      <c r="H672" s="204" t="s">
        <v>139</v>
      </c>
      <c r="I672" s="205">
        <v>5070</v>
      </c>
      <c r="J672" s="205">
        <v>5983</v>
      </c>
      <c r="K672" s="105">
        <f t="shared" si="21"/>
        <v>0.18</v>
      </c>
    </row>
    <row r="673" ht="18.95" customHeight="1" spans="1:11">
      <c r="A673" s="244" t="str">
        <f t="shared" si="20"/>
        <v>是</v>
      </c>
      <c r="B673" s="239">
        <v>2100102</v>
      </c>
      <c r="C673" s="240"/>
      <c r="D673" s="240"/>
      <c r="E673" s="240" t="s">
        <v>140</v>
      </c>
      <c r="F673" s="242" t="s">
        <v>141</v>
      </c>
      <c r="G673" s="238">
        <v>3</v>
      </c>
      <c r="H673" s="204" t="s">
        <v>142</v>
      </c>
      <c r="I673" s="205">
        <v>1182</v>
      </c>
      <c r="J673" s="205">
        <v>1009</v>
      </c>
      <c r="K673" s="105">
        <f t="shared" si="21"/>
        <v>-0.146</v>
      </c>
    </row>
    <row r="674" ht="18.95" hidden="1" customHeight="1" spans="1:11">
      <c r="A674" s="244" t="str">
        <f t="shared" si="20"/>
        <v>否</v>
      </c>
      <c r="B674" s="239">
        <v>2100103</v>
      </c>
      <c r="C674" s="240"/>
      <c r="D674" s="240"/>
      <c r="E674" s="240" t="s">
        <v>143</v>
      </c>
      <c r="F674" s="242" t="s">
        <v>144</v>
      </c>
      <c r="G674" s="238">
        <v>3</v>
      </c>
      <c r="H674" s="243" t="s">
        <v>145</v>
      </c>
      <c r="I674" s="205">
        <v>0</v>
      </c>
      <c r="J674" s="205">
        <v>0</v>
      </c>
      <c r="K674" s="63" t="str">
        <f t="shared" si="21"/>
        <v/>
      </c>
    </row>
    <row r="675" ht="18.95" customHeight="1" spans="1:11">
      <c r="A675" s="244" t="str">
        <f t="shared" si="20"/>
        <v>是</v>
      </c>
      <c r="B675" s="239">
        <v>2100199</v>
      </c>
      <c r="C675" s="240"/>
      <c r="D675" s="240"/>
      <c r="E675" s="240" t="s">
        <v>167</v>
      </c>
      <c r="F675" s="242" t="s">
        <v>1137</v>
      </c>
      <c r="G675" s="238">
        <v>3</v>
      </c>
      <c r="H675" s="204" t="s">
        <v>1138</v>
      </c>
      <c r="I675" s="205">
        <v>444</v>
      </c>
      <c r="J675" s="205">
        <v>142</v>
      </c>
      <c r="K675" s="105">
        <f t="shared" si="21"/>
        <v>-0.68</v>
      </c>
    </row>
    <row r="676" ht="18.95" customHeight="1" spans="1:11">
      <c r="A676" s="244" t="str">
        <f t="shared" si="20"/>
        <v>是</v>
      </c>
      <c r="B676" s="239">
        <v>21002</v>
      </c>
      <c r="C676" s="240"/>
      <c r="D676" s="240" t="s">
        <v>140</v>
      </c>
      <c r="E676" s="240"/>
      <c r="F676" s="241" t="s">
        <v>1139</v>
      </c>
      <c r="G676" s="238"/>
      <c r="H676" s="204" t="s">
        <v>1140</v>
      </c>
      <c r="I676" s="205">
        <f>SUM(I677:I688)</f>
        <v>28036</v>
      </c>
      <c r="J676" s="205">
        <f>SUM(J677:J688)</f>
        <v>40447</v>
      </c>
      <c r="K676" s="105">
        <f t="shared" si="21"/>
        <v>0.443</v>
      </c>
    </row>
    <row r="677" ht="18.95" customHeight="1" spans="1:11">
      <c r="A677" s="244" t="str">
        <f t="shared" si="20"/>
        <v>是</v>
      </c>
      <c r="B677" s="239">
        <v>2100201</v>
      </c>
      <c r="C677" s="240"/>
      <c r="D677" s="240"/>
      <c r="E677" s="240" t="s">
        <v>135</v>
      </c>
      <c r="F677" s="242" t="s">
        <v>1141</v>
      </c>
      <c r="G677" s="238">
        <v>3</v>
      </c>
      <c r="H677" s="204" t="s">
        <v>1142</v>
      </c>
      <c r="I677" s="205">
        <v>16266</v>
      </c>
      <c r="J677" s="205">
        <v>21765</v>
      </c>
      <c r="K677" s="105">
        <f t="shared" si="21"/>
        <v>0.338</v>
      </c>
    </row>
    <row r="678" ht="18.95" customHeight="1" spans="1:11">
      <c r="A678" s="244" t="str">
        <f t="shared" si="20"/>
        <v>是</v>
      </c>
      <c r="B678" s="239">
        <v>2100202</v>
      </c>
      <c r="C678" s="240"/>
      <c r="D678" s="240"/>
      <c r="E678" s="240" t="s">
        <v>140</v>
      </c>
      <c r="F678" s="242" t="s">
        <v>1143</v>
      </c>
      <c r="G678" s="238">
        <v>3</v>
      </c>
      <c r="H678" s="204" t="s">
        <v>1144</v>
      </c>
      <c r="I678" s="205">
        <v>8030</v>
      </c>
      <c r="J678" s="205">
        <v>15576</v>
      </c>
      <c r="K678" s="105">
        <f t="shared" si="21"/>
        <v>0.94</v>
      </c>
    </row>
    <row r="679" ht="18.95" customHeight="1" spans="1:11">
      <c r="A679" s="244" t="str">
        <f t="shared" si="20"/>
        <v>是</v>
      </c>
      <c r="B679" s="239">
        <v>2100203</v>
      </c>
      <c r="C679" s="240"/>
      <c r="D679" s="240"/>
      <c r="E679" s="240" t="s">
        <v>143</v>
      </c>
      <c r="F679" s="242" t="s">
        <v>1145</v>
      </c>
      <c r="G679" s="238">
        <v>3</v>
      </c>
      <c r="H679" s="204" t="s">
        <v>1146</v>
      </c>
      <c r="I679" s="205">
        <v>878</v>
      </c>
      <c r="J679" s="205">
        <v>890</v>
      </c>
      <c r="K679" s="105">
        <f t="shared" si="21"/>
        <v>0.014</v>
      </c>
    </row>
    <row r="680" ht="18.95" hidden="1" customHeight="1" spans="1:11">
      <c r="A680" s="244" t="str">
        <f t="shared" si="20"/>
        <v>否</v>
      </c>
      <c r="B680" s="239">
        <v>2100204</v>
      </c>
      <c r="C680" s="240"/>
      <c r="D680" s="240"/>
      <c r="E680" s="240" t="s">
        <v>146</v>
      </c>
      <c r="F680" s="242" t="s">
        <v>1147</v>
      </c>
      <c r="G680" s="238">
        <v>3</v>
      </c>
      <c r="H680" s="243" t="s">
        <v>1148</v>
      </c>
      <c r="I680" s="205">
        <v>0</v>
      </c>
      <c r="J680" s="205">
        <v>0</v>
      </c>
      <c r="K680" s="63" t="str">
        <f t="shared" si="21"/>
        <v/>
      </c>
    </row>
    <row r="681" ht="18.95" customHeight="1" spans="1:11">
      <c r="A681" s="244" t="str">
        <f t="shared" si="20"/>
        <v>是</v>
      </c>
      <c r="B681" s="239">
        <v>2100205</v>
      </c>
      <c r="C681" s="240"/>
      <c r="D681" s="240"/>
      <c r="E681" s="240" t="s">
        <v>149</v>
      </c>
      <c r="F681" s="242" t="s">
        <v>1149</v>
      </c>
      <c r="G681" s="238">
        <v>3</v>
      </c>
      <c r="H681" s="204" t="s">
        <v>1150</v>
      </c>
      <c r="I681" s="205">
        <v>4</v>
      </c>
      <c r="J681" s="205">
        <v>32</v>
      </c>
      <c r="K681" s="105">
        <f t="shared" si="21"/>
        <v>7</v>
      </c>
    </row>
    <row r="682" ht="18.95" hidden="1" customHeight="1" spans="1:11">
      <c r="A682" s="244" t="str">
        <f t="shared" si="20"/>
        <v>否</v>
      </c>
      <c r="B682" s="239">
        <v>2100206</v>
      </c>
      <c r="C682" s="240"/>
      <c r="D682" s="240"/>
      <c r="E682" s="240" t="s">
        <v>152</v>
      </c>
      <c r="F682" s="242" t="s">
        <v>1151</v>
      </c>
      <c r="G682" s="238">
        <v>3</v>
      </c>
      <c r="H682" s="204" t="s">
        <v>1152</v>
      </c>
      <c r="I682" s="205">
        <v>0</v>
      </c>
      <c r="J682" s="205">
        <v>0</v>
      </c>
      <c r="K682" s="63" t="str">
        <f t="shared" si="21"/>
        <v/>
      </c>
    </row>
    <row r="683" ht="18.95" hidden="1" customHeight="1" spans="1:11">
      <c r="A683" s="244" t="str">
        <f t="shared" si="20"/>
        <v>否</v>
      </c>
      <c r="B683" s="239">
        <v>2100207</v>
      </c>
      <c r="C683" s="240"/>
      <c r="D683" s="240"/>
      <c r="E683" s="240" t="s">
        <v>155</v>
      </c>
      <c r="F683" s="242" t="s">
        <v>1153</v>
      </c>
      <c r="G683" s="238">
        <v>3</v>
      </c>
      <c r="H683" s="243" t="s">
        <v>1154</v>
      </c>
      <c r="I683" s="205">
        <v>0</v>
      </c>
      <c r="J683" s="205">
        <v>0</v>
      </c>
      <c r="K683" s="63" t="str">
        <f t="shared" si="21"/>
        <v/>
      </c>
    </row>
    <row r="684" ht="18.95" hidden="1" customHeight="1" spans="1:11">
      <c r="A684" s="244" t="str">
        <f t="shared" si="20"/>
        <v>否</v>
      </c>
      <c r="B684" s="239">
        <v>2100208</v>
      </c>
      <c r="C684" s="240"/>
      <c r="D684" s="240"/>
      <c r="E684" s="240" t="s">
        <v>158</v>
      </c>
      <c r="F684" s="242" t="s">
        <v>1155</v>
      </c>
      <c r="G684" s="238">
        <v>3</v>
      </c>
      <c r="H684" s="243" t="s">
        <v>1156</v>
      </c>
      <c r="I684" s="205">
        <v>0</v>
      </c>
      <c r="J684" s="205">
        <v>0</v>
      </c>
      <c r="K684" s="63" t="str">
        <f t="shared" si="21"/>
        <v/>
      </c>
    </row>
    <row r="685" ht="18.95" hidden="1" customHeight="1" spans="1:11">
      <c r="A685" s="244" t="str">
        <f t="shared" si="20"/>
        <v>否</v>
      </c>
      <c r="B685" s="239">
        <v>2100209</v>
      </c>
      <c r="C685" s="240"/>
      <c r="D685" s="240"/>
      <c r="E685" s="240" t="s">
        <v>161</v>
      </c>
      <c r="F685" s="242" t="s">
        <v>1157</v>
      </c>
      <c r="G685" s="238">
        <v>3</v>
      </c>
      <c r="H685" s="243" t="s">
        <v>1158</v>
      </c>
      <c r="I685" s="205">
        <v>0</v>
      </c>
      <c r="J685" s="205">
        <v>0</v>
      </c>
      <c r="K685" s="63" t="str">
        <f t="shared" si="21"/>
        <v/>
      </c>
    </row>
    <row r="686" ht="18.95" hidden="1" customHeight="1" spans="1:11">
      <c r="A686" s="244" t="str">
        <f t="shared" si="20"/>
        <v>否</v>
      </c>
      <c r="B686" s="239">
        <v>2100210</v>
      </c>
      <c r="C686" s="240"/>
      <c r="D686" s="240"/>
      <c r="E686" s="240" t="s">
        <v>272</v>
      </c>
      <c r="F686" s="242" t="s">
        <v>1159</v>
      </c>
      <c r="G686" s="238">
        <v>3</v>
      </c>
      <c r="H686" s="243" t="s">
        <v>1160</v>
      </c>
      <c r="I686" s="205">
        <v>0</v>
      </c>
      <c r="J686" s="205">
        <v>0</v>
      </c>
      <c r="K686" s="63" t="str">
        <f t="shared" si="21"/>
        <v/>
      </c>
    </row>
    <row r="687" ht="18.95" hidden="1" customHeight="1" spans="1:11">
      <c r="A687" s="244" t="str">
        <f t="shared" si="20"/>
        <v>否</v>
      </c>
      <c r="B687" s="239">
        <v>2100211</v>
      </c>
      <c r="C687" s="240"/>
      <c r="D687" s="240"/>
      <c r="E687" s="240" t="s">
        <v>289</v>
      </c>
      <c r="F687" s="242" t="s">
        <v>1161</v>
      </c>
      <c r="G687" s="238">
        <v>3</v>
      </c>
      <c r="H687" s="243" t="s">
        <v>1162</v>
      </c>
      <c r="I687" s="205">
        <v>0</v>
      </c>
      <c r="J687" s="205">
        <v>0</v>
      </c>
      <c r="K687" s="63" t="str">
        <f t="shared" si="21"/>
        <v/>
      </c>
    </row>
    <row r="688" ht="18.95" customHeight="1" spans="1:11">
      <c r="A688" s="244" t="str">
        <f t="shared" si="20"/>
        <v>是</v>
      </c>
      <c r="B688" s="239">
        <v>2100299</v>
      </c>
      <c r="C688" s="240"/>
      <c r="D688" s="240"/>
      <c r="E688" s="240" t="s">
        <v>167</v>
      </c>
      <c r="F688" s="242" t="s">
        <v>1163</v>
      </c>
      <c r="G688" s="238">
        <v>3</v>
      </c>
      <c r="H688" s="204" t="s">
        <v>1164</v>
      </c>
      <c r="I688" s="205">
        <v>2858</v>
      </c>
      <c r="J688" s="205">
        <v>2184</v>
      </c>
      <c r="K688" s="105">
        <f t="shared" si="21"/>
        <v>-0.236</v>
      </c>
    </row>
    <row r="689" ht="18.95" customHeight="1" spans="1:11">
      <c r="A689" s="244" t="str">
        <f t="shared" si="20"/>
        <v>是</v>
      </c>
      <c r="B689" s="239">
        <v>21003</v>
      </c>
      <c r="C689" s="240"/>
      <c r="D689" s="240" t="s">
        <v>143</v>
      </c>
      <c r="E689" s="240"/>
      <c r="F689" s="241" t="s">
        <v>1165</v>
      </c>
      <c r="G689" s="238"/>
      <c r="H689" s="204" t="s">
        <v>1166</v>
      </c>
      <c r="I689" s="205">
        <f>SUM(I690:I692)</f>
        <v>25215</v>
      </c>
      <c r="J689" s="205">
        <f>SUM(J690:J692)</f>
        <v>28081</v>
      </c>
      <c r="K689" s="105">
        <f t="shared" si="21"/>
        <v>0.114</v>
      </c>
    </row>
    <row r="690" ht="18.95" customHeight="1" spans="1:11">
      <c r="A690" s="244" t="str">
        <f t="shared" si="20"/>
        <v>是</v>
      </c>
      <c r="B690" s="239">
        <v>2100301</v>
      </c>
      <c r="C690" s="240"/>
      <c r="D690" s="240"/>
      <c r="E690" s="240" t="s">
        <v>135</v>
      </c>
      <c r="F690" s="242" t="s">
        <v>1167</v>
      </c>
      <c r="G690" s="238">
        <v>3</v>
      </c>
      <c r="H690" s="204" t="s">
        <v>1168</v>
      </c>
      <c r="I690" s="205">
        <v>187</v>
      </c>
      <c r="J690" s="205">
        <v>57</v>
      </c>
      <c r="K690" s="105">
        <f t="shared" si="21"/>
        <v>-0.695</v>
      </c>
    </row>
    <row r="691" ht="18.95" customHeight="1" spans="1:11">
      <c r="A691" s="244" t="str">
        <f t="shared" si="20"/>
        <v>是</v>
      </c>
      <c r="B691" s="239">
        <v>2100302</v>
      </c>
      <c r="C691" s="240"/>
      <c r="D691" s="240"/>
      <c r="E691" s="240" t="s">
        <v>140</v>
      </c>
      <c r="F691" s="242" t="s">
        <v>1169</v>
      </c>
      <c r="G691" s="238">
        <v>3</v>
      </c>
      <c r="H691" s="204" t="s">
        <v>1170</v>
      </c>
      <c r="I691" s="205">
        <v>22347</v>
      </c>
      <c r="J691" s="205">
        <v>25176</v>
      </c>
      <c r="K691" s="105">
        <f t="shared" si="21"/>
        <v>0.127</v>
      </c>
    </row>
    <row r="692" ht="18.95" customHeight="1" spans="1:11">
      <c r="A692" s="244" t="str">
        <f t="shared" si="20"/>
        <v>是</v>
      </c>
      <c r="B692" s="239">
        <v>2100399</v>
      </c>
      <c r="C692" s="240"/>
      <c r="D692" s="240"/>
      <c r="E692" s="240" t="s">
        <v>167</v>
      </c>
      <c r="F692" s="242" t="s">
        <v>1171</v>
      </c>
      <c r="G692" s="238">
        <v>3</v>
      </c>
      <c r="H692" s="204" t="s">
        <v>1172</v>
      </c>
      <c r="I692" s="205">
        <v>2681</v>
      </c>
      <c r="J692" s="205">
        <v>2848</v>
      </c>
      <c r="K692" s="105">
        <f t="shared" si="21"/>
        <v>0.062</v>
      </c>
    </row>
    <row r="693" ht="18.95" customHeight="1" spans="1:11">
      <c r="A693" s="244" t="str">
        <f t="shared" si="20"/>
        <v>是</v>
      </c>
      <c r="B693" s="239">
        <v>21004</v>
      </c>
      <c r="C693" s="240"/>
      <c r="D693" s="240" t="s">
        <v>146</v>
      </c>
      <c r="E693" s="240"/>
      <c r="F693" s="241" t="s">
        <v>1173</v>
      </c>
      <c r="G693" s="238"/>
      <c r="H693" s="204" t="s">
        <v>1174</v>
      </c>
      <c r="I693" s="205">
        <f>SUM(I694:I704)</f>
        <v>37249</v>
      </c>
      <c r="J693" s="205">
        <f>SUM(J694:J704)</f>
        <v>37209</v>
      </c>
      <c r="K693" s="105">
        <f t="shared" si="21"/>
        <v>-0.001</v>
      </c>
    </row>
    <row r="694" ht="18.95" customHeight="1" spans="1:11">
      <c r="A694" s="244" t="str">
        <f t="shared" si="20"/>
        <v>是</v>
      </c>
      <c r="B694" s="239">
        <v>2100401</v>
      </c>
      <c r="C694" s="240"/>
      <c r="D694" s="240"/>
      <c r="E694" s="240" t="s">
        <v>135</v>
      </c>
      <c r="F694" s="242" t="s">
        <v>1175</v>
      </c>
      <c r="G694" s="238">
        <v>3</v>
      </c>
      <c r="H694" s="204" t="s">
        <v>1176</v>
      </c>
      <c r="I694" s="205">
        <v>6806</v>
      </c>
      <c r="J694" s="205">
        <v>7913</v>
      </c>
      <c r="K694" s="105">
        <f t="shared" si="21"/>
        <v>0.163</v>
      </c>
    </row>
    <row r="695" ht="18.95" customHeight="1" spans="1:11">
      <c r="A695" s="244" t="str">
        <f t="shared" si="20"/>
        <v>是</v>
      </c>
      <c r="B695" s="239">
        <v>2100402</v>
      </c>
      <c r="C695" s="240"/>
      <c r="D695" s="240"/>
      <c r="E695" s="240" t="s">
        <v>140</v>
      </c>
      <c r="F695" s="242" t="s">
        <v>1177</v>
      </c>
      <c r="G695" s="238">
        <v>3</v>
      </c>
      <c r="H695" s="204" t="s">
        <v>1178</v>
      </c>
      <c r="I695" s="205">
        <v>1429</v>
      </c>
      <c r="J695" s="205">
        <v>1496</v>
      </c>
      <c r="K695" s="105">
        <f t="shared" si="21"/>
        <v>0.047</v>
      </c>
    </row>
    <row r="696" ht="18.95" customHeight="1" spans="1:11">
      <c r="A696" s="244" t="str">
        <f t="shared" si="20"/>
        <v>是</v>
      </c>
      <c r="B696" s="239">
        <v>2100403</v>
      </c>
      <c r="C696" s="240"/>
      <c r="D696" s="240"/>
      <c r="E696" s="240" t="s">
        <v>143</v>
      </c>
      <c r="F696" s="242" t="s">
        <v>1179</v>
      </c>
      <c r="G696" s="238">
        <v>3</v>
      </c>
      <c r="H696" s="204" t="s">
        <v>1180</v>
      </c>
      <c r="I696" s="205">
        <v>7079</v>
      </c>
      <c r="J696" s="205">
        <v>8628</v>
      </c>
      <c r="K696" s="105">
        <f t="shared" si="21"/>
        <v>0.219</v>
      </c>
    </row>
    <row r="697" ht="18.95" customHeight="1" spans="1:11">
      <c r="A697" s="244" t="str">
        <f t="shared" si="20"/>
        <v>是</v>
      </c>
      <c r="B697" s="239">
        <v>2100404</v>
      </c>
      <c r="C697" s="240"/>
      <c r="D697" s="240"/>
      <c r="E697" s="240" t="s">
        <v>146</v>
      </c>
      <c r="F697" s="242" t="s">
        <v>1181</v>
      </c>
      <c r="G697" s="238">
        <v>3</v>
      </c>
      <c r="H697" s="204" t="s">
        <v>1182</v>
      </c>
      <c r="I697" s="205">
        <v>820</v>
      </c>
      <c r="J697" s="205">
        <v>539</v>
      </c>
      <c r="K697" s="105">
        <f t="shared" si="21"/>
        <v>-0.343</v>
      </c>
    </row>
    <row r="698" ht="18.95" hidden="1" customHeight="1" spans="1:11">
      <c r="A698" s="244" t="str">
        <f t="shared" si="20"/>
        <v>否</v>
      </c>
      <c r="B698" s="239">
        <v>2100405</v>
      </c>
      <c r="C698" s="240"/>
      <c r="D698" s="240"/>
      <c r="E698" s="240" t="s">
        <v>149</v>
      </c>
      <c r="F698" s="242" t="s">
        <v>1183</v>
      </c>
      <c r="G698" s="238">
        <v>3</v>
      </c>
      <c r="H698" s="243" t="s">
        <v>1184</v>
      </c>
      <c r="I698" s="205">
        <v>0</v>
      </c>
      <c r="J698" s="205">
        <v>0</v>
      </c>
      <c r="K698" s="63" t="str">
        <f t="shared" si="21"/>
        <v/>
      </c>
    </row>
    <row r="699" ht="18.95" customHeight="1" spans="1:11">
      <c r="A699" s="244" t="str">
        <f t="shared" si="20"/>
        <v>是</v>
      </c>
      <c r="B699" s="239">
        <v>2100406</v>
      </c>
      <c r="C699" s="240"/>
      <c r="D699" s="240"/>
      <c r="E699" s="240" t="s">
        <v>152</v>
      </c>
      <c r="F699" s="242" t="s">
        <v>1185</v>
      </c>
      <c r="G699" s="238">
        <v>3</v>
      </c>
      <c r="H699" s="204" t="s">
        <v>1186</v>
      </c>
      <c r="I699" s="205">
        <v>245</v>
      </c>
      <c r="J699" s="205">
        <v>343</v>
      </c>
      <c r="K699" s="105">
        <f t="shared" si="21"/>
        <v>0.4</v>
      </c>
    </row>
    <row r="700" ht="18.95" hidden="1" customHeight="1" spans="1:11">
      <c r="A700" s="244" t="str">
        <f t="shared" si="20"/>
        <v>否</v>
      </c>
      <c r="B700" s="239">
        <v>2100407</v>
      </c>
      <c r="C700" s="240"/>
      <c r="D700" s="240"/>
      <c r="E700" s="240" t="s">
        <v>155</v>
      </c>
      <c r="F700" s="242" t="s">
        <v>1187</v>
      </c>
      <c r="G700" s="238">
        <v>3</v>
      </c>
      <c r="H700" s="243" t="s">
        <v>1188</v>
      </c>
      <c r="I700" s="205">
        <v>0</v>
      </c>
      <c r="J700" s="205">
        <v>0</v>
      </c>
      <c r="K700" s="63" t="str">
        <f t="shared" si="21"/>
        <v/>
      </c>
    </row>
    <row r="701" ht="18.95" customHeight="1" spans="1:11">
      <c r="A701" s="244" t="str">
        <f t="shared" si="20"/>
        <v>是</v>
      </c>
      <c r="B701" s="239">
        <v>2100408</v>
      </c>
      <c r="C701" s="240"/>
      <c r="D701" s="240"/>
      <c r="E701" s="240" t="s">
        <v>158</v>
      </c>
      <c r="F701" s="242" t="s">
        <v>1189</v>
      </c>
      <c r="G701" s="238">
        <v>3</v>
      </c>
      <c r="H701" s="204" t="s">
        <v>1190</v>
      </c>
      <c r="I701" s="205">
        <v>13668</v>
      </c>
      <c r="J701" s="205">
        <v>13647</v>
      </c>
      <c r="K701" s="105">
        <f t="shared" si="21"/>
        <v>-0.002</v>
      </c>
    </row>
    <row r="702" ht="18.95" customHeight="1" spans="1:11">
      <c r="A702" s="244" t="str">
        <f t="shared" si="20"/>
        <v>是</v>
      </c>
      <c r="B702" s="239">
        <v>2100409</v>
      </c>
      <c r="C702" s="240"/>
      <c r="D702" s="240"/>
      <c r="E702" s="240" t="s">
        <v>161</v>
      </c>
      <c r="F702" s="242" t="s">
        <v>1191</v>
      </c>
      <c r="G702" s="238">
        <v>3</v>
      </c>
      <c r="H702" s="204" t="s">
        <v>1192</v>
      </c>
      <c r="I702" s="205">
        <v>6785</v>
      </c>
      <c r="J702" s="205">
        <v>4124</v>
      </c>
      <c r="K702" s="105">
        <f t="shared" si="21"/>
        <v>-0.392</v>
      </c>
    </row>
    <row r="703" ht="18.95" customHeight="1" spans="1:11">
      <c r="A703" s="244" t="str">
        <f t="shared" si="20"/>
        <v>是</v>
      </c>
      <c r="B703" s="239">
        <v>2100410</v>
      </c>
      <c r="C703" s="240"/>
      <c r="D703" s="240"/>
      <c r="E703" s="240" t="s">
        <v>272</v>
      </c>
      <c r="F703" s="242" t="s">
        <v>1193</v>
      </c>
      <c r="G703" s="238">
        <v>3</v>
      </c>
      <c r="H703" s="204" t="s">
        <v>1194</v>
      </c>
      <c r="I703" s="205">
        <v>6</v>
      </c>
      <c r="J703" s="205">
        <v>3</v>
      </c>
      <c r="K703" s="105">
        <f t="shared" si="21"/>
        <v>-0.5</v>
      </c>
    </row>
    <row r="704" ht="18.95" customHeight="1" spans="1:11">
      <c r="A704" s="244" t="str">
        <f t="shared" si="20"/>
        <v>是</v>
      </c>
      <c r="B704" s="239">
        <v>2100499</v>
      </c>
      <c r="C704" s="240"/>
      <c r="D704" s="240"/>
      <c r="E704" s="240" t="s">
        <v>167</v>
      </c>
      <c r="F704" s="242" t="s">
        <v>1195</v>
      </c>
      <c r="G704" s="238">
        <v>3</v>
      </c>
      <c r="H704" s="204" t="s">
        <v>1196</v>
      </c>
      <c r="I704" s="205">
        <v>411</v>
      </c>
      <c r="J704" s="205">
        <v>516</v>
      </c>
      <c r="K704" s="105">
        <f t="shared" si="21"/>
        <v>0.255</v>
      </c>
    </row>
    <row r="705" ht="18.95" hidden="1" customHeight="1" spans="1:11">
      <c r="A705" s="244" t="str">
        <f t="shared" si="20"/>
        <v>否</v>
      </c>
      <c r="B705" s="239">
        <v>21005</v>
      </c>
      <c r="C705" s="240"/>
      <c r="D705" s="240" t="s">
        <v>149</v>
      </c>
      <c r="E705" s="240"/>
      <c r="F705" s="241" t="s">
        <v>1197</v>
      </c>
      <c r="G705" s="238"/>
      <c r="H705" s="204" t="s">
        <v>1198</v>
      </c>
      <c r="I705" s="205">
        <f>SUM(I706:I714)</f>
        <v>0</v>
      </c>
      <c r="J705" s="205">
        <f>SUM(J706:J714)</f>
        <v>0</v>
      </c>
      <c r="K705" s="63" t="str">
        <f t="shared" si="21"/>
        <v/>
      </c>
    </row>
    <row r="706" ht="18.95" hidden="1" customHeight="1" spans="1:11">
      <c r="A706" s="244" t="str">
        <f t="shared" si="20"/>
        <v>否</v>
      </c>
      <c r="B706" s="239">
        <v>2100501</v>
      </c>
      <c r="C706" s="240"/>
      <c r="D706" s="240"/>
      <c r="E706" s="240" t="s">
        <v>135</v>
      </c>
      <c r="F706" s="242" t="s">
        <v>1199</v>
      </c>
      <c r="G706" s="238">
        <v>3</v>
      </c>
      <c r="H706" s="204" t="s">
        <v>1200</v>
      </c>
      <c r="I706" s="205"/>
      <c r="J706" s="205">
        <v>0</v>
      </c>
      <c r="K706" s="63" t="str">
        <f t="shared" si="21"/>
        <v/>
      </c>
    </row>
    <row r="707" ht="18.95" hidden="1" customHeight="1" spans="1:11">
      <c r="A707" s="244" t="str">
        <f t="shared" si="20"/>
        <v>否</v>
      </c>
      <c r="B707" s="239">
        <v>2100502</v>
      </c>
      <c r="C707" s="240"/>
      <c r="D707" s="240"/>
      <c r="E707" s="240" t="s">
        <v>140</v>
      </c>
      <c r="F707" s="242" t="s">
        <v>1201</v>
      </c>
      <c r="G707" s="238">
        <v>3</v>
      </c>
      <c r="H707" s="204" t="s">
        <v>1202</v>
      </c>
      <c r="I707" s="205"/>
      <c r="J707" s="205">
        <v>0</v>
      </c>
      <c r="K707" s="63" t="str">
        <f t="shared" si="21"/>
        <v/>
      </c>
    </row>
    <row r="708" ht="18.95" hidden="1" customHeight="1" spans="1:11">
      <c r="A708" s="244" t="str">
        <f t="shared" si="20"/>
        <v>否</v>
      </c>
      <c r="B708" s="239">
        <v>2100503</v>
      </c>
      <c r="C708" s="240"/>
      <c r="D708" s="240"/>
      <c r="E708" s="240" t="s">
        <v>143</v>
      </c>
      <c r="F708" s="242" t="s">
        <v>1203</v>
      </c>
      <c r="G708" s="238">
        <v>3</v>
      </c>
      <c r="H708" s="204" t="s">
        <v>1204</v>
      </c>
      <c r="I708" s="205"/>
      <c r="J708" s="205">
        <v>0</v>
      </c>
      <c r="K708" s="63" t="str">
        <f t="shared" si="21"/>
        <v/>
      </c>
    </row>
    <row r="709" ht="18.95" hidden="1" customHeight="1" spans="1:11">
      <c r="A709" s="244" t="str">
        <f t="shared" si="20"/>
        <v>否</v>
      </c>
      <c r="B709" s="239">
        <v>2100504</v>
      </c>
      <c r="C709" s="240"/>
      <c r="D709" s="240"/>
      <c r="E709" s="240" t="s">
        <v>146</v>
      </c>
      <c r="F709" s="242" t="s">
        <v>1205</v>
      </c>
      <c r="G709" s="238">
        <v>3</v>
      </c>
      <c r="H709" s="204" t="s">
        <v>1206</v>
      </c>
      <c r="I709" s="205"/>
      <c r="J709" s="205">
        <v>0</v>
      </c>
      <c r="K709" s="63" t="str">
        <f t="shared" si="21"/>
        <v/>
      </c>
    </row>
    <row r="710" ht="18.95" hidden="1" customHeight="1" spans="1:11">
      <c r="A710" s="244" t="str">
        <f t="shared" si="20"/>
        <v>否</v>
      </c>
      <c r="B710" s="239">
        <v>2100506</v>
      </c>
      <c r="C710" s="240"/>
      <c r="D710" s="240"/>
      <c r="E710" s="240" t="s">
        <v>152</v>
      </c>
      <c r="F710" s="242" t="s">
        <v>1207</v>
      </c>
      <c r="G710" s="238">
        <v>3</v>
      </c>
      <c r="H710" s="204" t="s">
        <v>1208</v>
      </c>
      <c r="I710" s="205"/>
      <c r="J710" s="205">
        <v>0</v>
      </c>
      <c r="K710" s="63" t="str">
        <f t="shared" si="21"/>
        <v/>
      </c>
    </row>
    <row r="711" ht="18.95" hidden="1" customHeight="1" spans="1:11">
      <c r="A711" s="244" t="str">
        <f t="shared" si="20"/>
        <v>否</v>
      </c>
      <c r="B711" s="239">
        <v>2100508</v>
      </c>
      <c r="C711" s="240"/>
      <c r="D711" s="240"/>
      <c r="E711" s="240" t="s">
        <v>158</v>
      </c>
      <c r="F711" s="242" t="s">
        <v>1209</v>
      </c>
      <c r="G711" s="238">
        <v>3</v>
      </c>
      <c r="H711" s="204" t="s">
        <v>1210</v>
      </c>
      <c r="I711" s="205"/>
      <c r="J711" s="205">
        <v>0</v>
      </c>
      <c r="K711" s="63" t="str">
        <f t="shared" si="21"/>
        <v/>
      </c>
    </row>
    <row r="712" ht="18.95" hidden="1" customHeight="1" spans="1:11">
      <c r="A712" s="244" t="str">
        <f t="shared" si="20"/>
        <v>否</v>
      </c>
      <c r="B712" s="239">
        <v>2100509</v>
      </c>
      <c r="C712" s="240"/>
      <c r="D712" s="240"/>
      <c r="E712" s="240" t="s">
        <v>161</v>
      </c>
      <c r="F712" s="242" t="s">
        <v>1211</v>
      </c>
      <c r="G712" s="238">
        <v>3</v>
      </c>
      <c r="H712" s="204" t="s">
        <v>1212</v>
      </c>
      <c r="I712" s="205"/>
      <c r="J712" s="205">
        <v>0</v>
      </c>
      <c r="K712" s="63" t="str">
        <f t="shared" si="21"/>
        <v/>
      </c>
    </row>
    <row r="713" ht="18.95" hidden="1" customHeight="1" spans="1:11">
      <c r="A713" s="244" t="str">
        <f t="shared" si="20"/>
        <v>否</v>
      </c>
      <c r="B713" s="239">
        <v>2100510</v>
      </c>
      <c r="C713" s="240"/>
      <c r="D713" s="240"/>
      <c r="E713" s="240" t="s">
        <v>272</v>
      </c>
      <c r="F713" s="242" t="s">
        <v>1213</v>
      </c>
      <c r="G713" s="238">
        <v>3</v>
      </c>
      <c r="H713" s="204" t="s">
        <v>1214</v>
      </c>
      <c r="I713" s="205"/>
      <c r="J713" s="205">
        <v>0</v>
      </c>
      <c r="K713" s="63" t="str">
        <f t="shared" si="21"/>
        <v/>
      </c>
    </row>
    <row r="714" ht="18.95" hidden="1" customHeight="1" spans="1:11">
      <c r="A714" s="244" t="str">
        <f t="shared" ref="A714:A777" si="22">IF(AND(I714=0,J714=0),"否","是")</f>
        <v>否</v>
      </c>
      <c r="B714" s="239">
        <v>2100599</v>
      </c>
      <c r="C714" s="240"/>
      <c r="D714" s="240"/>
      <c r="E714" s="240" t="s">
        <v>167</v>
      </c>
      <c r="F714" s="242" t="s">
        <v>1215</v>
      </c>
      <c r="G714" s="238">
        <v>3</v>
      </c>
      <c r="H714" s="204" t="s">
        <v>1216</v>
      </c>
      <c r="I714" s="205"/>
      <c r="J714" s="205">
        <v>0</v>
      </c>
      <c r="K714" s="63" t="str">
        <f t="shared" si="21"/>
        <v/>
      </c>
    </row>
    <row r="715" ht="18.95" customHeight="1" spans="1:11">
      <c r="A715" s="244" t="str">
        <f t="shared" si="22"/>
        <v>是</v>
      </c>
      <c r="B715" s="239">
        <v>21006</v>
      </c>
      <c r="C715" s="240"/>
      <c r="D715" s="240" t="s">
        <v>152</v>
      </c>
      <c r="E715" s="240"/>
      <c r="F715" s="241" t="s">
        <v>1217</v>
      </c>
      <c r="G715" s="238"/>
      <c r="H715" s="204" t="s">
        <v>1218</v>
      </c>
      <c r="I715" s="205">
        <f>SUM(I716:I717)</f>
        <v>2558</v>
      </c>
      <c r="J715" s="205">
        <f>SUM(J716:J717)</f>
        <v>346</v>
      </c>
      <c r="K715" s="105">
        <f t="shared" si="21"/>
        <v>-0.865</v>
      </c>
    </row>
    <row r="716" ht="18.95" customHeight="1" spans="1:11">
      <c r="A716" s="244" t="str">
        <f t="shared" si="22"/>
        <v>是</v>
      </c>
      <c r="B716" s="239">
        <v>2100601</v>
      </c>
      <c r="C716" s="240"/>
      <c r="D716" s="240"/>
      <c r="E716" s="240" t="s">
        <v>135</v>
      </c>
      <c r="F716" s="242" t="s">
        <v>1219</v>
      </c>
      <c r="G716" s="238">
        <v>3</v>
      </c>
      <c r="H716" s="204" t="s">
        <v>1220</v>
      </c>
      <c r="I716" s="205">
        <v>2558</v>
      </c>
      <c r="J716" s="205">
        <v>346</v>
      </c>
      <c r="K716" s="105">
        <f t="shared" si="21"/>
        <v>-0.865</v>
      </c>
    </row>
    <row r="717" ht="18.95" hidden="1" customHeight="1" spans="1:11">
      <c r="A717" s="244" t="str">
        <f t="shared" si="22"/>
        <v>否</v>
      </c>
      <c r="B717" s="239">
        <v>2100699</v>
      </c>
      <c r="C717" s="240"/>
      <c r="D717" s="240"/>
      <c r="E717" s="240" t="s">
        <v>167</v>
      </c>
      <c r="F717" s="242" t="s">
        <v>1221</v>
      </c>
      <c r="G717" s="238">
        <v>3</v>
      </c>
      <c r="H717" s="204" t="s">
        <v>1222</v>
      </c>
      <c r="I717" s="205"/>
      <c r="J717" s="205">
        <v>0</v>
      </c>
      <c r="K717" s="63" t="str">
        <f t="shared" si="21"/>
        <v/>
      </c>
    </row>
    <row r="718" ht="18.95" customHeight="1" spans="1:11">
      <c r="A718" s="244" t="str">
        <f t="shared" si="22"/>
        <v>是</v>
      </c>
      <c r="B718" s="239">
        <v>21007</v>
      </c>
      <c r="C718" s="240"/>
      <c r="D718" s="240" t="s">
        <v>155</v>
      </c>
      <c r="E718" s="240"/>
      <c r="F718" s="241" t="s">
        <v>1223</v>
      </c>
      <c r="G718" s="238"/>
      <c r="H718" s="204" t="s">
        <v>1224</v>
      </c>
      <c r="I718" s="205">
        <f>SUM(I719:I721)</f>
        <v>8619</v>
      </c>
      <c r="J718" s="205">
        <f>SUM(J719:J721)</f>
        <v>8912</v>
      </c>
      <c r="K718" s="105">
        <f t="shared" si="21"/>
        <v>0.034</v>
      </c>
    </row>
    <row r="719" ht="18.95" customHeight="1" spans="1:11">
      <c r="A719" s="244" t="str">
        <f t="shared" si="22"/>
        <v>是</v>
      </c>
      <c r="B719" s="239">
        <v>2100716</v>
      </c>
      <c r="C719" s="240"/>
      <c r="D719" s="240"/>
      <c r="E719" s="240" t="s">
        <v>528</v>
      </c>
      <c r="F719" s="242" t="s">
        <v>1225</v>
      </c>
      <c r="G719" s="238">
        <v>3</v>
      </c>
      <c r="H719" s="204" t="s">
        <v>1226</v>
      </c>
      <c r="I719" s="205">
        <v>760</v>
      </c>
      <c r="J719" s="205">
        <v>942</v>
      </c>
      <c r="K719" s="105">
        <f t="shared" si="21"/>
        <v>0.239</v>
      </c>
    </row>
    <row r="720" ht="18.95" customHeight="1" spans="1:11">
      <c r="A720" s="244" t="str">
        <f t="shared" si="22"/>
        <v>是</v>
      </c>
      <c r="B720" s="239">
        <v>2100717</v>
      </c>
      <c r="C720" s="240"/>
      <c r="D720" s="240"/>
      <c r="E720" s="240" t="s">
        <v>350</v>
      </c>
      <c r="F720" s="242" t="s">
        <v>1227</v>
      </c>
      <c r="G720" s="238">
        <v>3</v>
      </c>
      <c r="H720" s="204" t="s">
        <v>1228</v>
      </c>
      <c r="I720" s="205">
        <v>3429</v>
      </c>
      <c r="J720" s="205">
        <v>2022</v>
      </c>
      <c r="K720" s="105">
        <f t="shared" si="21"/>
        <v>-0.41</v>
      </c>
    </row>
    <row r="721" ht="18.95" customHeight="1" spans="1:11">
      <c r="A721" s="244" t="str">
        <f t="shared" si="22"/>
        <v>是</v>
      </c>
      <c r="B721" s="239">
        <v>2100799</v>
      </c>
      <c r="C721" s="240"/>
      <c r="D721" s="240"/>
      <c r="E721" s="240" t="s">
        <v>167</v>
      </c>
      <c r="F721" s="242" t="s">
        <v>1229</v>
      </c>
      <c r="G721" s="238">
        <v>3</v>
      </c>
      <c r="H721" s="204" t="s">
        <v>1230</v>
      </c>
      <c r="I721" s="205">
        <v>4430</v>
      </c>
      <c r="J721" s="205">
        <v>5948</v>
      </c>
      <c r="K721" s="105">
        <f t="shared" si="21"/>
        <v>0.343</v>
      </c>
    </row>
    <row r="722" ht="18.95" customHeight="1" spans="1:11">
      <c r="A722" s="244" t="str">
        <f t="shared" si="22"/>
        <v>是</v>
      </c>
      <c r="B722" s="239">
        <v>21010</v>
      </c>
      <c r="C722" s="240"/>
      <c r="D722" s="240" t="s">
        <v>272</v>
      </c>
      <c r="E722" s="240"/>
      <c r="F722" s="241" t="s">
        <v>1231</v>
      </c>
      <c r="G722" s="238"/>
      <c r="H722" s="204" t="s">
        <v>1232</v>
      </c>
      <c r="I722" s="205">
        <f>SUM(I723:I731)</f>
        <v>4252</v>
      </c>
      <c r="J722" s="205">
        <f>SUM(J723:J731)</f>
        <v>3052</v>
      </c>
      <c r="K722" s="105">
        <f t="shared" si="21"/>
        <v>-0.282</v>
      </c>
    </row>
    <row r="723" ht="18.95" customHeight="1" spans="1:11">
      <c r="A723" s="244" t="str">
        <f t="shared" si="22"/>
        <v>是</v>
      </c>
      <c r="B723" s="239">
        <v>2101001</v>
      </c>
      <c r="C723" s="240"/>
      <c r="D723" s="240"/>
      <c r="E723" s="240" t="s">
        <v>135</v>
      </c>
      <c r="F723" s="242" t="s">
        <v>138</v>
      </c>
      <c r="G723" s="238">
        <v>3</v>
      </c>
      <c r="H723" s="204" t="s">
        <v>139</v>
      </c>
      <c r="I723" s="205">
        <v>1033</v>
      </c>
      <c r="J723" s="205">
        <v>1284</v>
      </c>
      <c r="K723" s="105">
        <f t="shared" ref="K723:K804" si="23">IF(OR(VALUE(J723)=0,ISERROR(J723/I723-1)),"",ROUND(J723/I723-1,3))</f>
        <v>0.243</v>
      </c>
    </row>
    <row r="724" ht="18.95" customHeight="1" spans="1:11">
      <c r="A724" s="244" t="str">
        <f t="shared" si="22"/>
        <v>是</v>
      </c>
      <c r="B724" s="239">
        <v>2101002</v>
      </c>
      <c r="C724" s="240"/>
      <c r="D724" s="240"/>
      <c r="E724" s="240" t="s">
        <v>140</v>
      </c>
      <c r="F724" s="242" t="s">
        <v>141</v>
      </c>
      <c r="G724" s="238">
        <v>3</v>
      </c>
      <c r="H724" s="204" t="s">
        <v>142</v>
      </c>
      <c r="I724" s="205">
        <v>129</v>
      </c>
      <c r="J724" s="205">
        <v>17</v>
      </c>
      <c r="K724" s="105">
        <f t="shared" si="23"/>
        <v>-0.868</v>
      </c>
    </row>
    <row r="725" ht="18.95" hidden="1" customHeight="1" spans="1:11">
      <c r="A725" s="244" t="str">
        <f t="shared" si="22"/>
        <v>否</v>
      </c>
      <c r="B725" s="239">
        <v>2101003</v>
      </c>
      <c r="C725" s="240"/>
      <c r="D725" s="240"/>
      <c r="E725" s="240" t="s">
        <v>143</v>
      </c>
      <c r="F725" s="242" t="s">
        <v>144</v>
      </c>
      <c r="G725" s="238">
        <v>3</v>
      </c>
      <c r="H725" s="243" t="s">
        <v>145</v>
      </c>
      <c r="I725" s="205">
        <v>0</v>
      </c>
      <c r="J725" s="205">
        <v>0</v>
      </c>
      <c r="K725" s="63" t="str">
        <f t="shared" si="23"/>
        <v/>
      </c>
    </row>
    <row r="726" ht="18.95" customHeight="1" spans="1:11">
      <c r="A726" s="244" t="str">
        <f t="shared" si="22"/>
        <v>是</v>
      </c>
      <c r="B726" s="239">
        <v>2101012</v>
      </c>
      <c r="C726" s="240"/>
      <c r="D726" s="240"/>
      <c r="E726" s="240" t="s">
        <v>292</v>
      </c>
      <c r="F726" s="242" t="s">
        <v>1233</v>
      </c>
      <c r="G726" s="238">
        <v>3</v>
      </c>
      <c r="H726" s="204" t="s">
        <v>1234</v>
      </c>
      <c r="I726" s="205">
        <v>128</v>
      </c>
      <c r="J726" s="205">
        <v>46</v>
      </c>
      <c r="K726" s="105">
        <f t="shared" si="23"/>
        <v>-0.641</v>
      </c>
    </row>
    <row r="727" ht="18.95" customHeight="1" spans="1:11">
      <c r="A727" s="244" t="str">
        <f t="shared" si="22"/>
        <v>是</v>
      </c>
      <c r="B727" s="239">
        <v>2101014</v>
      </c>
      <c r="C727" s="240"/>
      <c r="D727" s="240"/>
      <c r="E727" s="240" t="s">
        <v>322</v>
      </c>
      <c r="F727" s="242" t="s">
        <v>1235</v>
      </c>
      <c r="G727" s="238">
        <v>3</v>
      </c>
      <c r="H727" s="204" t="s">
        <v>1236</v>
      </c>
      <c r="I727" s="205">
        <v>8</v>
      </c>
      <c r="J727" s="205">
        <v>0</v>
      </c>
      <c r="K727" s="105" t="str">
        <f t="shared" si="23"/>
        <v/>
      </c>
    </row>
    <row r="728" ht="18.95" customHeight="1" spans="1:11">
      <c r="A728" s="244" t="str">
        <f t="shared" si="22"/>
        <v>是</v>
      </c>
      <c r="B728" s="239">
        <v>2101015</v>
      </c>
      <c r="C728" s="240"/>
      <c r="D728" s="240"/>
      <c r="E728" s="240" t="s">
        <v>339</v>
      </c>
      <c r="F728" s="242" t="s">
        <v>1237</v>
      </c>
      <c r="G728" s="238">
        <v>3</v>
      </c>
      <c r="H728" s="204" t="s">
        <v>1238</v>
      </c>
      <c r="I728" s="205">
        <v>4</v>
      </c>
      <c r="J728" s="205">
        <v>0</v>
      </c>
      <c r="K728" s="105" t="str">
        <f t="shared" si="23"/>
        <v/>
      </c>
    </row>
    <row r="729" ht="18.95" customHeight="1" spans="1:11">
      <c r="A729" s="244" t="str">
        <f t="shared" si="22"/>
        <v>是</v>
      </c>
      <c r="B729" s="239">
        <v>2101016</v>
      </c>
      <c r="C729" s="240"/>
      <c r="D729" s="240"/>
      <c r="E729" s="240" t="s">
        <v>528</v>
      </c>
      <c r="F729" s="242" t="s">
        <v>1239</v>
      </c>
      <c r="G729" s="238">
        <v>3</v>
      </c>
      <c r="H729" s="204" t="s">
        <v>1240</v>
      </c>
      <c r="I729" s="205">
        <v>2628</v>
      </c>
      <c r="J729" s="205">
        <v>1036</v>
      </c>
      <c r="K729" s="105">
        <f t="shared" si="23"/>
        <v>-0.606</v>
      </c>
    </row>
    <row r="730" ht="18.95" customHeight="1" spans="1:11">
      <c r="A730" s="244" t="str">
        <f t="shared" si="22"/>
        <v>是</v>
      </c>
      <c r="B730" s="239">
        <v>2101050</v>
      </c>
      <c r="C730" s="240"/>
      <c r="D730" s="240"/>
      <c r="E730" s="240" t="s">
        <v>164</v>
      </c>
      <c r="F730" s="242" t="s">
        <v>165</v>
      </c>
      <c r="G730" s="238">
        <v>3</v>
      </c>
      <c r="H730" s="204" t="s">
        <v>166</v>
      </c>
      <c r="I730" s="205">
        <v>304</v>
      </c>
      <c r="J730" s="205">
        <v>316</v>
      </c>
      <c r="K730" s="105">
        <f t="shared" si="23"/>
        <v>0.039</v>
      </c>
    </row>
    <row r="731" ht="18.95" customHeight="1" spans="1:11">
      <c r="A731" s="244" t="str">
        <f t="shared" si="22"/>
        <v>是</v>
      </c>
      <c r="B731" s="239">
        <v>2101099</v>
      </c>
      <c r="C731" s="240"/>
      <c r="D731" s="240"/>
      <c r="E731" s="240" t="s">
        <v>167</v>
      </c>
      <c r="F731" s="242" t="s">
        <v>1241</v>
      </c>
      <c r="G731" s="238">
        <v>3</v>
      </c>
      <c r="H731" s="204" t="s">
        <v>1242</v>
      </c>
      <c r="I731" s="205">
        <v>18</v>
      </c>
      <c r="J731" s="205">
        <v>353</v>
      </c>
      <c r="K731" s="105">
        <f t="shared" si="23"/>
        <v>18.611</v>
      </c>
    </row>
    <row r="732" ht="18.95" customHeight="1" spans="1:11">
      <c r="A732" s="244" t="str">
        <f t="shared" si="22"/>
        <v>是</v>
      </c>
      <c r="B732" s="239">
        <v>21011</v>
      </c>
      <c r="C732" s="240"/>
      <c r="D732" s="240" t="s">
        <v>289</v>
      </c>
      <c r="E732" s="240"/>
      <c r="F732" s="242" t="s">
        <v>1243</v>
      </c>
      <c r="G732" s="238"/>
      <c r="H732" s="204" t="s">
        <v>1244</v>
      </c>
      <c r="I732" s="205">
        <f>SUM(I733:I736)</f>
        <v>72037</v>
      </c>
      <c r="J732" s="205">
        <f>SUM(J733:J736)</f>
        <v>77560</v>
      </c>
      <c r="K732" s="105">
        <f t="shared" si="23"/>
        <v>0.077</v>
      </c>
    </row>
    <row r="733" ht="18.95" customHeight="1" spans="1:11">
      <c r="A733" s="244" t="str">
        <f t="shared" si="22"/>
        <v>是</v>
      </c>
      <c r="B733" s="239">
        <v>2101101</v>
      </c>
      <c r="C733" s="240"/>
      <c r="D733" s="240"/>
      <c r="E733" s="240" t="s">
        <v>135</v>
      </c>
      <c r="F733" s="242" t="s">
        <v>1245</v>
      </c>
      <c r="G733" s="238">
        <v>3</v>
      </c>
      <c r="H733" s="204" t="s">
        <v>1200</v>
      </c>
      <c r="I733" s="205">
        <v>19499</v>
      </c>
      <c r="J733" s="205">
        <v>21424</v>
      </c>
      <c r="K733" s="105">
        <f t="shared" si="23"/>
        <v>0.099</v>
      </c>
    </row>
    <row r="734" ht="18.95" customHeight="1" spans="1:11">
      <c r="A734" s="244" t="str">
        <f t="shared" si="22"/>
        <v>是</v>
      </c>
      <c r="B734" s="239">
        <v>2101102</v>
      </c>
      <c r="C734" s="240"/>
      <c r="D734" s="240"/>
      <c r="E734" s="240" t="s">
        <v>140</v>
      </c>
      <c r="F734" s="242" t="s">
        <v>1246</v>
      </c>
      <c r="G734" s="238">
        <v>3</v>
      </c>
      <c r="H734" s="204" t="s">
        <v>1202</v>
      </c>
      <c r="I734" s="205">
        <v>32918</v>
      </c>
      <c r="J734" s="205">
        <v>33027</v>
      </c>
      <c r="K734" s="105">
        <f t="shared" si="23"/>
        <v>0.003</v>
      </c>
    </row>
    <row r="735" ht="18.95" customHeight="1" spans="1:11">
      <c r="A735" s="244" t="str">
        <f t="shared" si="22"/>
        <v>是</v>
      </c>
      <c r="B735" s="239">
        <v>2101103</v>
      </c>
      <c r="C735" s="240"/>
      <c r="D735" s="240"/>
      <c r="E735" s="240" t="s">
        <v>143</v>
      </c>
      <c r="F735" s="242" t="s">
        <v>1247</v>
      </c>
      <c r="G735" s="238">
        <v>3</v>
      </c>
      <c r="H735" s="204" t="s">
        <v>1204</v>
      </c>
      <c r="I735" s="205">
        <v>19319</v>
      </c>
      <c r="J735" s="205">
        <v>23106</v>
      </c>
      <c r="K735" s="105">
        <f t="shared" si="23"/>
        <v>0.196</v>
      </c>
    </row>
    <row r="736" ht="18.95" customHeight="1" spans="1:11">
      <c r="A736" s="244" t="str">
        <f t="shared" si="22"/>
        <v>是</v>
      </c>
      <c r="B736" s="239">
        <v>2101199</v>
      </c>
      <c r="C736" s="240"/>
      <c r="D736" s="240"/>
      <c r="E736" s="240" t="s">
        <v>167</v>
      </c>
      <c r="F736" s="242" t="s">
        <v>1248</v>
      </c>
      <c r="G736" s="238">
        <v>3</v>
      </c>
      <c r="H736" s="204" t="s">
        <v>1249</v>
      </c>
      <c r="I736" s="205">
        <v>301</v>
      </c>
      <c r="J736" s="205">
        <v>3</v>
      </c>
      <c r="K736" s="105">
        <f t="shared" si="23"/>
        <v>-0.99</v>
      </c>
    </row>
    <row r="737" ht="18.95" customHeight="1" spans="1:11">
      <c r="A737" s="244" t="str">
        <f t="shared" si="22"/>
        <v>是</v>
      </c>
      <c r="B737" s="239">
        <v>21012</v>
      </c>
      <c r="C737" s="240"/>
      <c r="D737" s="321" t="s">
        <v>292</v>
      </c>
      <c r="E737" s="240"/>
      <c r="F737" s="248" t="s">
        <v>1250</v>
      </c>
      <c r="G737" s="238"/>
      <c r="H737" s="206" t="s">
        <v>1251</v>
      </c>
      <c r="I737" s="205">
        <f>SUM(I738:I742)</f>
        <v>102664</v>
      </c>
      <c r="J737" s="205">
        <f>SUM(J738:J742)</f>
        <v>110290</v>
      </c>
      <c r="K737" s="105">
        <f t="shared" si="23"/>
        <v>0.074</v>
      </c>
    </row>
    <row r="738" ht="18.95" customHeight="1" spans="1:11">
      <c r="A738" s="244" t="str">
        <f t="shared" si="22"/>
        <v>是</v>
      </c>
      <c r="B738" s="239">
        <v>2101201</v>
      </c>
      <c r="C738" s="240"/>
      <c r="D738" s="240"/>
      <c r="E738" s="240" t="s">
        <v>135</v>
      </c>
      <c r="F738" s="248" t="s">
        <v>1252</v>
      </c>
      <c r="G738" s="238">
        <v>3</v>
      </c>
      <c r="H738" s="206" t="s">
        <v>1253</v>
      </c>
      <c r="I738" s="205">
        <v>44</v>
      </c>
      <c r="J738" s="205">
        <v>5</v>
      </c>
      <c r="K738" s="105">
        <f t="shared" si="23"/>
        <v>-0.886</v>
      </c>
    </row>
    <row r="739" ht="18.95" customHeight="1" spans="1:11">
      <c r="A739" s="244" t="str">
        <f t="shared" si="22"/>
        <v>是</v>
      </c>
      <c r="B739" s="239">
        <v>2101202</v>
      </c>
      <c r="C739" s="240"/>
      <c r="D739" s="240"/>
      <c r="E739" s="240" t="s">
        <v>140</v>
      </c>
      <c r="F739" s="248" t="s">
        <v>1254</v>
      </c>
      <c r="G739" s="238">
        <v>3</v>
      </c>
      <c r="H739" s="206" t="s">
        <v>1255</v>
      </c>
      <c r="I739" s="205">
        <v>98334</v>
      </c>
      <c r="J739" s="205">
        <v>110089</v>
      </c>
      <c r="K739" s="105">
        <f t="shared" si="23"/>
        <v>0.12</v>
      </c>
    </row>
    <row r="740" ht="18.95" hidden="1" customHeight="1" spans="1:11">
      <c r="A740" s="244" t="str">
        <f t="shared" si="22"/>
        <v>否</v>
      </c>
      <c r="B740" s="239">
        <v>2101203</v>
      </c>
      <c r="C740" s="240"/>
      <c r="D740" s="240"/>
      <c r="E740" s="240" t="s">
        <v>143</v>
      </c>
      <c r="F740" s="248" t="s">
        <v>1256</v>
      </c>
      <c r="G740" s="238">
        <v>3</v>
      </c>
      <c r="H740" s="206" t="s">
        <v>1257</v>
      </c>
      <c r="I740" s="205">
        <v>0</v>
      </c>
      <c r="J740" s="205">
        <v>0</v>
      </c>
      <c r="K740" s="63" t="str">
        <f t="shared" si="23"/>
        <v/>
      </c>
    </row>
    <row r="741" ht="18.95" hidden="1" customHeight="1" spans="1:11">
      <c r="A741" s="244" t="str">
        <f t="shared" si="22"/>
        <v>否</v>
      </c>
      <c r="B741" s="239">
        <v>2101204</v>
      </c>
      <c r="C741" s="240"/>
      <c r="D741" s="240"/>
      <c r="E741" s="240" t="s">
        <v>146</v>
      </c>
      <c r="F741" s="248" t="s">
        <v>1258</v>
      </c>
      <c r="G741" s="238">
        <v>3</v>
      </c>
      <c r="H741" s="206" t="s">
        <v>1259</v>
      </c>
      <c r="I741" s="205">
        <v>0</v>
      </c>
      <c r="J741" s="205">
        <v>0</v>
      </c>
      <c r="K741" s="63" t="str">
        <f t="shared" si="23"/>
        <v/>
      </c>
    </row>
    <row r="742" ht="18.95" customHeight="1" spans="1:11">
      <c r="A742" s="244" t="str">
        <f t="shared" si="22"/>
        <v>是</v>
      </c>
      <c r="B742" s="239">
        <v>2101299</v>
      </c>
      <c r="C742" s="240"/>
      <c r="D742" s="240"/>
      <c r="E742" s="240" t="s">
        <v>167</v>
      </c>
      <c r="F742" s="248" t="s">
        <v>1260</v>
      </c>
      <c r="G742" s="238">
        <v>3</v>
      </c>
      <c r="H742" s="206" t="s">
        <v>1261</v>
      </c>
      <c r="I742" s="205">
        <v>4286</v>
      </c>
      <c r="J742" s="205">
        <v>196</v>
      </c>
      <c r="K742" s="105">
        <f t="shared" si="23"/>
        <v>-0.954</v>
      </c>
    </row>
    <row r="743" ht="18.95" customHeight="1" spans="1:11">
      <c r="A743" s="244" t="str">
        <f t="shared" si="22"/>
        <v>是</v>
      </c>
      <c r="B743" s="239">
        <v>21013</v>
      </c>
      <c r="C743" s="240"/>
      <c r="D743" s="321" t="s">
        <v>307</v>
      </c>
      <c r="E743" s="240"/>
      <c r="F743" s="248" t="s">
        <v>1262</v>
      </c>
      <c r="G743" s="238"/>
      <c r="H743" s="206" t="s">
        <v>1263</v>
      </c>
      <c r="I743" s="205">
        <f>SUM(I744:I746)</f>
        <v>9222</v>
      </c>
      <c r="J743" s="205">
        <f>SUM(J744:J746)</f>
        <v>13248</v>
      </c>
      <c r="K743" s="105">
        <f t="shared" si="23"/>
        <v>0.437</v>
      </c>
    </row>
    <row r="744" ht="18.95" customHeight="1" spans="1:11">
      <c r="A744" s="244" t="str">
        <f t="shared" si="22"/>
        <v>是</v>
      </c>
      <c r="B744" s="239">
        <v>2101301</v>
      </c>
      <c r="C744" s="240"/>
      <c r="D744" s="240"/>
      <c r="E744" s="321" t="s">
        <v>135</v>
      </c>
      <c r="F744" s="248" t="s">
        <v>1264</v>
      </c>
      <c r="G744" s="238">
        <v>3</v>
      </c>
      <c r="H744" s="206" t="s">
        <v>1212</v>
      </c>
      <c r="I744" s="205">
        <v>6920</v>
      </c>
      <c r="J744" s="205">
        <v>8875</v>
      </c>
      <c r="K744" s="105">
        <f t="shared" si="23"/>
        <v>0.283</v>
      </c>
    </row>
    <row r="745" ht="18.95" customHeight="1" spans="1:11">
      <c r="A745" s="244" t="str">
        <f t="shared" si="22"/>
        <v>是</v>
      </c>
      <c r="B745" s="239">
        <v>2101302</v>
      </c>
      <c r="C745" s="240"/>
      <c r="D745" s="240"/>
      <c r="E745" s="240" t="s">
        <v>140</v>
      </c>
      <c r="F745" s="248" t="s">
        <v>1265</v>
      </c>
      <c r="G745" s="238">
        <v>3</v>
      </c>
      <c r="H745" s="206" t="s">
        <v>1214</v>
      </c>
      <c r="I745" s="205">
        <v>116</v>
      </c>
      <c r="J745" s="205">
        <v>115</v>
      </c>
      <c r="K745" s="105">
        <f t="shared" si="23"/>
        <v>-0.009</v>
      </c>
    </row>
    <row r="746" ht="18.95" customHeight="1" spans="1:11">
      <c r="A746" s="244" t="str">
        <f t="shared" si="22"/>
        <v>是</v>
      </c>
      <c r="B746" s="239">
        <v>2101399</v>
      </c>
      <c r="C746" s="240"/>
      <c r="D746" s="240"/>
      <c r="E746" s="240" t="s">
        <v>167</v>
      </c>
      <c r="F746" s="248" t="s">
        <v>1266</v>
      </c>
      <c r="G746" s="238">
        <v>3</v>
      </c>
      <c r="H746" s="206" t="s">
        <v>1267</v>
      </c>
      <c r="I746" s="205">
        <v>2186</v>
      </c>
      <c r="J746" s="205">
        <v>4258</v>
      </c>
      <c r="K746" s="105">
        <f t="shared" si="23"/>
        <v>0.948</v>
      </c>
    </row>
    <row r="747" ht="18.95" customHeight="1" spans="1:11">
      <c r="A747" s="244" t="str">
        <f t="shared" si="22"/>
        <v>是</v>
      </c>
      <c r="B747" s="239">
        <v>21014</v>
      </c>
      <c r="C747" s="240"/>
      <c r="D747" s="321" t="s">
        <v>322</v>
      </c>
      <c r="E747" s="240"/>
      <c r="F747" s="248" t="s">
        <v>1268</v>
      </c>
      <c r="G747" s="238"/>
      <c r="H747" s="206" t="s">
        <v>1269</v>
      </c>
      <c r="I747" s="205">
        <f>SUM(I748:I749)</f>
        <v>564</v>
      </c>
      <c r="J747" s="205">
        <f>SUM(J748:J749)</f>
        <v>569</v>
      </c>
      <c r="K747" s="105">
        <f t="shared" si="23"/>
        <v>0.009</v>
      </c>
    </row>
    <row r="748" ht="18.95" customHeight="1" spans="1:11">
      <c r="A748" s="244" t="str">
        <f t="shared" si="22"/>
        <v>是</v>
      </c>
      <c r="B748" s="239">
        <v>2101401</v>
      </c>
      <c r="C748" s="240"/>
      <c r="D748" s="240"/>
      <c r="E748" s="240" t="s">
        <v>135</v>
      </c>
      <c r="F748" s="248" t="s">
        <v>1270</v>
      </c>
      <c r="G748" s="238">
        <v>3</v>
      </c>
      <c r="H748" s="206" t="s">
        <v>1206</v>
      </c>
      <c r="I748" s="205">
        <v>564</v>
      </c>
      <c r="J748" s="205">
        <v>565</v>
      </c>
      <c r="K748" s="105">
        <f t="shared" si="23"/>
        <v>0.002</v>
      </c>
    </row>
    <row r="749" ht="18.95" customHeight="1" spans="1:11">
      <c r="A749" s="244" t="str">
        <f t="shared" si="22"/>
        <v>是</v>
      </c>
      <c r="B749" s="239">
        <v>2101499</v>
      </c>
      <c r="C749" s="240"/>
      <c r="D749" s="240"/>
      <c r="E749" s="240" t="s">
        <v>167</v>
      </c>
      <c r="F749" s="248" t="s">
        <v>1271</v>
      </c>
      <c r="G749" s="238">
        <v>3</v>
      </c>
      <c r="H749" s="206" t="s">
        <v>1272</v>
      </c>
      <c r="I749" s="205">
        <v>0</v>
      </c>
      <c r="J749" s="205">
        <v>4</v>
      </c>
      <c r="K749" s="105" t="str">
        <f t="shared" si="23"/>
        <v/>
      </c>
    </row>
    <row r="750" ht="18.95" customHeight="1" spans="1:11">
      <c r="A750" s="244" t="str">
        <f t="shared" si="22"/>
        <v>是</v>
      </c>
      <c r="B750" s="239">
        <v>21099</v>
      </c>
      <c r="C750" s="240"/>
      <c r="D750" s="240" t="s">
        <v>167</v>
      </c>
      <c r="E750" s="240"/>
      <c r="F750" s="241" t="s">
        <v>1273</v>
      </c>
      <c r="G750" s="238"/>
      <c r="H750" s="206" t="s">
        <v>1274</v>
      </c>
      <c r="I750" s="205">
        <f>SUM(I751)</f>
        <v>7358</v>
      </c>
      <c r="J750" s="205">
        <f>SUM(J751)</f>
        <v>884</v>
      </c>
      <c r="K750" s="105">
        <f t="shared" si="23"/>
        <v>-0.88</v>
      </c>
    </row>
    <row r="751" ht="18.95" customHeight="1" spans="1:11">
      <c r="A751" s="244" t="str">
        <f t="shared" si="22"/>
        <v>是</v>
      </c>
      <c r="B751" s="239">
        <v>2109901</v>
      </c>
      <c r="C751" s="240"/>
      <c r="D751" s="240"/>
      <c r="E751" s="240" t="s">
        <v>135</v>
      </c>
      <c r="F751" s="242" t="s">
        <v>1273</v>
      </c>
      <c r="G751" s="238">
        <v>3</v>
      </c>
      <c r="H751" s="204" t="s">
        <v>1275</v>
      </c>
      <c r="I751" s="205">
        <v>7358</v>
      </c>
      <c r="J751" s="205">
        <v>884</v>
      </c>
      <c r="K751" s="105">
        <f t="shared" si="23"/>
        <v>-0.88</v>
      </c>
    </row>
    <row r="752" s="215" customFormat="1" ht="18.95" customHeight="1" spans="1:11">
      <c r="A752" s="244" t="str">
        <f t="shared" si="22"/>
        <v>是</v>
      </c>
      <c r="B752" s="236">
        <v>211</v>
      </c>
      <c r="C752" s="237" t="s">
        <v>1276</v>
      </c>
      <c r="D752" s="237" t="s">
        <v>132</v>
      </c>
      <c r="E752" s="237"/>
      <c r="F752" s="237" t="s">
        <v>1277</v>
      </c>
      <c r="G752" s="238"/>
      <c r="H752" s="202" t="s">
        <v>1278</v>
      </c>
      <c r="I752" s="203">
        <f>SUMIFS(I$753:I$824,$D$753:$D$824,"&lt;&gt;")</f>
        <v>86471</v>
      </c>
      <c r="J752" s="203">
        <f>SUMIFS(J$753:J$824,$D$753:$D$824,"&lt;&gt;")</f>
        <v>59911</v>
      </c>
      <c r="K752" s="102">
        <f t="shared" si="23"/>
        <v>-0.307</v>
      </c>
    </row>
    <row r="753" ht="18.95" customHeight="1" spans="1:11">
      <c r="A753" s="244" t="str">
        <f t="shared" si="22"/>
        <v>是</v>
      </c>
      <c r="B753" s="239">
        <v>21101</v>
      </c>
      <c r="C753" s="240"/>
      <c r="D753" s="240" t="s">
        <v>135</v>
      </c>
      <c r="E753" s="240"/>
      <c r="F753" s="241" t="s">
        <v>1279</v>
      </c>
      <c r="G753" s="238"/>
      <c r="H753" s="204" t="s">
        <v>1280</v>
      </c>
      <c r="I753" s="205">
        <f>SUM(I754:I761)</f>
        <v>3183</v>
      </c>
      <c r="J753" s="205">
        <f>SUM(J754:J761)</f>
        <v>4246</v>
      </c>
      <c r="K753" s="105">
        <f t="shared" si="23"/>
        <v>0.334</v>
      </c>
    </row>
    <row r="754" ht="18.95" customHeight="1" spans="1:11">
      <c r="A754" s="244" t="str">
        <f t="shared" si="22"/>
        <v>是</v>
      </c>
      <c r="B754" s="239">
        <v>2110101</v>
      </c>
      <c r="C754" s="240"/>
      <c r="D754" s="240"/>
      <c r="E754" s="240" t="s">
        <v>135</v>
      </c>
      <c r="F754" s="242" t="s">
        <v>138</v>
      </c>
      <c r="G754" s="238">
        <v>3</v>
      </c>
      <c r="H754" s="204" t="s">
        <v>139</v>
      </c>
      <c r="I754" s="205">
        <v>2623</v>
      </c>
      <c r="J754" s="205">
        <v>3421</v>
      </c>
      <c r="K754" s="105">
        <f t="shared" si="23"/>
        <v>0.304</v>
      </c>
    </row>
    <row r="755" ht="18.95" customHeight="1" spans="1:11">
      <c r="A755" s="244" t="str">
        <f t="shared" si="22"/>
        <v>是</v>
      </c>
      <c r="B755" s="239">
        <v>2110102</v>
      </c>
      <c r="C755" s="240"/>
      <c r="D755" s="240"/>
      <c r="E755" s="240" t="s">
        <v>140</v>
      </c>
      <c r="F755" s="242" t="s">
        <v>141</v>
      </c>
      <c r="G755" s="238">
        <v>3</v>
      </c>
      <c r="H755" s="204" t="s">
        <v>142</v>
      </c>
      <c r="I755" s="205">
        <v>326</v>
      </c>
      <c r="J755" s="205">
        <v>775</v>
      </c>
      <c r="K755" s="105">
        <f t="shared" si="23"/>
        <v>1.377</v>
      </c>
    </row>
    <row r="756" ht="18.95" customHeight="1" spans="1:11">
      <c r="A756" s="244" t="str">
        <f t="shared" si="22"/>
        <v>是</v>
      </c>
      <c r="B756" s="239">
        <v>2110103</v>
      </c>
      <c r="C756" s="240"/>
      <c r="D756" s="240"/>
      <c r="E756" s="240" t="s">
        <v>143</v>
      </c>
      <c r="F756" s="242" t="s">
        <v>144</v>
      </c>
      <c r="G756" s="238">
        <v>3</v>
      </c>
      <c r="H756" s="204" t="s">
        <v>145</v>
      </c>
      <c r="I756" s="205">
        <v>37</v>
      </c>
      <c r="J756" s="205">
        <v>40</v>
      </c>
      <c r="K756" s="105">
        <f t="shared" si="23"/>
        <v>0.081</v>
      </c>
    </row>
    <row r="757" ht="18.95" customHeight="1" spans="1:11">
      <c r="A757" s="244" t="str">
        <f t="shared" si="22"/>
        <v>是</v>
      </c>
      <c r="B757" s="239">
        <v>2110104</v>
      </c>
      <c r="C757" s="240"/>
      <c r="D757" s="240"/>
      <c r="E757" s="240" t="s">
        <v>146</v>
      </c>
      <c r="F757" s="242" t="s">
        <v>1281</v>
      </c>
      <c r="G757" s="238">
        <v>3</v>
      </c>
      <c r="H757" s="204" t="s">
        <v>1282</v>
      </c>
      <c r="I757" s="205">
        <v>8</v>
      </c>
      <c r="J757" s="205">
        <v>0</v>
      </c>
      <c r="K757" s="105" t="str">
        <f t="shared" si="23"/>
        <v/>
      </c>
    </row>
    <row r="758" ht="18.95" customHeight="1" spans="1:11">
      <c r="A758" s="244" t="str">
        <f t="shared" si="22"/>
        <v>是</v>
      </c>
      <c r="B758" s="239">
        <v>2110105</v>
      </c>
      <c r="C758" s="240"/>
      <c r="D758" s="240"/>
      <c r="E758" s="240" t="s">
        <v>149</v>
      </c>
      <c r="F758" s="242" t="s">
        <v>1283</v>
      </c>
      <c r="G758" s="238">
        <v>3</v>
      </c>
      <c r="H758" s="204" t="s">
        <v>1284</v>
      </c>
      <c r="I758" s="205">
        <v>90</v>
      </c>
      <c r="J758" s="205">
        <v>0</v>
      </c>
      <c r="K758" s="105" t="str">
        <f t="shared" si="23"/>
        <v/>
      </c>
    </row>
    <row r="759" ht="18.95" hidden="1" customHeight="1" spans="1:11">
      <c r="A759" s="244" t="str">
        <f t="shared" si="22"/>
        <v>否</v>
      </c>
      <c r="B759" s="239">
        <v>2110106</v>
      </c>
      <c r="C759" s="240"/>
      <c r="D759" s="240"/>
      <c r="E759" s="240" t="s">
        <v>152</v>
      </c>
      <c r="F759" s="242" t="s">
        <v>1285</v>
      </c>
      <c r="G759" s="238">
        <v>3</v>
      </c>
      <c r="H759" s="243" t="s">
        <v>1286</v>
      </c>
      <c r="I759" s="205">
        <v>0</v>
      </c>
      <c r="J759" s="205">
        <v>0</v>
      </c>
      <c r="K759" s="63" t="str">
        <f t="shared" si="23"/>
        <v/>
      </c>
    </row>
    <row r="760" ht="18.95" customHeight="1" spans="1:11">
      <c r="A760" s="244" t="str">
        <f t="shared" si="22"/>
        <v>是</v>
      </c>
      <c r="B760" s="239">
        <v>2110107</v>
      </c>
      <c r="C760" s="240"/>
      <c r="D760" s="240"/>
      <c r="E760" s="240" t="s">
        <v>155</v>
      </c>
      <c r="F760" s="242" t="s">
        <v>1287</v>
      </c>
      <c r="G760" s="238">
        <v>3</v>
      </c>
      <c r="H760" s="204" t="s">
        <v>1288</v>
      </c>
      <c r="I760" s="205">
        <v>0</v>
      </c>
      <c r="J760" s="205">
        <v>4</v>
      </c>
      <c r="K760" s="105" t="str">
        <f t="shared" si="23"/>
        <v/>
      </c>
    </row>
    <row r="761" ht="18.95" customHeight="1" spans="1:11">
      <c r="A761" s="244" t="str">
        <f t="shared" si="22"/>
        <v>是</v>
      </c>
      <c r="B761" s="239">
        <v>2110199</v>
      </c>
      <c r="C761" s="240"/>
      <c r="D761" s="240"/>
      <c r="E761" s="240" t="s">
        <v>167</v>
      </c>
      <c r="F761" s="242" t="s">
        <v>1289</v>
      </c>
      <c r="G761" s="238">
        <v>3</v>
      </c>
      <c r="H761" s="204" t="s">
        <v>1290</v>
      </c>
      <c r="I761" s="205">
        <v>99</v>
      </c>
      <c r="J761" s="205">
        <v>6</v>
      </c>
      <c r="K761" s="105">
        <f t="shared" si="23"/>
        <v>-0.939</v>
      </c>
    </row>
    <row r="762" ht="18.95" customHeight="1" spans="1:11">
      <c r="A762" s="244" t="str">
        <f t="shared" si="22"/>
        <v>是</v>
      </c>
      <c r="B762" s="239">
        <v>21102</v>
      </c>
      <c r="C762" s="240"/>
      <c r="D762" s="240" t="s">
        <v>140</v>
      </c>
      <c r="E762" s="240"/>
      <c r="F762" s="241" t="s">
        <v>1291</v>
      </c>
      <c r="G762" s="238"/>
      <c r="H762" s="204" t="s">
        <v>1292</v>
      </c>
      <c r="I762" s="205">
        <f>SUM(I763:I765)</f>
        <v>188</v>
      </c>
      <c r="J762" s="205">
        <f>SUM(J763:J765)</f>
        <v>40</v>
      </c>
      <c r="K762" s="105">
        <f t="shared" si="23"/>
        <v>-0.787</v>
      </c>
    </row>
    <row r="763" ht="18.95" customHeight="1" spans="1:11">
      <c r="A763" s="244" t="str">
        <f t="shared" si="22"/>
        <v>是</v>
      </c>
      <c r="B763" s="239">
        <v>2110203</v>
      </c>
      <c r="C763" s="240"/>
      <c r="D763" s="240"/>
      <c r="E763" s="240" t="s">
        <v>143</v>
      </c>
      <c r="F763" s="242" t="s">
        <v>1293</v>
      </c>
      <c r="G763" s="238">
        <v>3</v>
      </c>
      <c r="H763" s="204" t="s">
        <v>1294</v>
      </c>
      <c r="I763" s="205">
        <v>40</v>
      </c>
      <c r="J763" s="205">
        <v>26</v>
      </c>
      <c r="K763" s="105">
        <f t="shared" si="23"/>
        <v>-0.35</v>
      </c>
    </row>
    <row r="764" ht="18.95" hidden="1" customHeight="1" spans="1:11">
      <c r="A764" s="244" t="str">
        <f t="shared" si="22"/>
        <v>否</v>
      </c>
      <c r="B764" s="239">
        <v>2110204</v>
      </c>
      <c r="C764" s="240"/>
      <c r="D764" s="240"/>
      <c r="E764" s="240" t="s">
        <v>146</v>
      </c>
      <c r="F764" s="242" t="s">
        <v>1295</v>
      </c>
      <c r="G764" s="238">
        <v>3</v>
      </c>
      <c r="H764" s="204" t="s">
        <v>1296</v>
      </c>
      <c r="I764" s="205">
        <v>0</v>
      </c>
      <c r="J764" s="205">
        <v>0</v>
      </c>
      <c r="K764" s="63" t="str">
        <f t="shared" si="23"/>
        <v/>
      </c>
    </row>
    <row r="765" ht="18.95" customHeight="1" spans="1:11">
      <c r="A765" s="244" t="str">
        <f t="shared" si="22"/>
        <v>是</v>
      </c>
      <c r="B765" s="239">
        <v>2110299</v>
      </c>
      <c r="C765" s="240"/>
      <c r="D765" s="240"/>
      <c r="E765" s="240" t="s">
        <v>167</v>
      </c>
      <c r="F765" s="242" t="s">
        <v>1297</v>
      </c>
      <c r="G765" s="238">
        <v>3</v>
      </c>
      <c r="H765" s="204" t="s">
        <v>1298</v>
      </c>
      <c r="I765" s="205">
        <v>148</v>
      </c>
      <c r="J765" s="205">
        <v>14</v>
      </c>
      <c r="K765" s="105">
        <f t="shared" si="23"/>
        <v>-0.905</v>
      </c>
    </row>
    <row r="766" ht="18.95" customHeight="1" spans="1:11">
      <c r="A766" s="244" t="str">
        <f t="shared" si="22"/>
        <v>是</v>
      </c>
      <c r="B766" s="239">
        <v>21103</v>
      </c>
      <c r="C766" s="240"/>
      <c r="D766" s="240" t="s">
        <v>143</v>
      </c>
      <c r="E766" s="240"/>
      <c r="F766" s="241" t="s">
        <v>1299</v>
      </c>
      <c r="G766" s="238"/>
      <c r="H766" s="204" t="s">
        <v>1300</v>
      </c>
      <c r="I766" s="205">
        <f>SUM(I767:I774)</f>
        <v>17683</v>
      </c>
      <c r="J766" s="205">
        <f>SUM(J767:J774)</f>
        <v>10171</v>
      </c>
      <c r="K766" s="105">
        <f t="shared" si="23"/>
        <v>-0.425</v>
      </c>
    </row>
    <row r="767" ht="18.95" customHeight="1" spans="1:11">
      <c r="A767" s="244" t="str">
        <f t="shared" si="22"/>
        <v>是</v>
      </c>
      <c r="B767" s="239">
        <v>2110301</v>
      </c>
      <c r="C767" s="240"/>
      <c r="D767" s="240"/>
      <c r="E767" s="240" t="s">
        <v>135</v>
      </c>
      <c r="F767" s="242" t="s">
        <v>1301</v>
      </c>
      <c r="G767" s="238">
        <v>3</v>
      </c>
      <c r="H767" s="204" t="s">
        <v>1302</v>
      </c>
      <c r="I767" s="205">
        <v>0</v>
      </c>
      <c r="J767" s="205">
        <v>5281</v>
      </c>
      <c r="K767" s="105" t="str">
        <f t="shared" si="23"/>
        <v/>
      </c>
    </row>
    <row r="768" ht="18.95" customHeight="1" spans="1:11">
      <c r="A768" s="244" t="str">
        <f t="shared" si="22"/>
        <v>是</v>
      </c>
      <c r="B768" s="239">
        <v>2110302</v>
      </c>
      <c r="C768" s="240"/>
      <c r="D768" s="240"/>
      <c r="E768" s="240" t="s">
        <v>140</v>
      </c>
      <c r="F768" s="242" t="s">
        <v>1303</v>
      </c>
      <c r="G768" s="238">
        <v>3</v>
      </c>
      <c r="H768" s="204" t="s">
        <v>1304</v>
      </c>
      <c r="I768" s="205">
        <v>10736</v>
      </c>
      <c r="J768" s="205">
        <v>4593</v>
      </c>
      <c r="K768" s="105">
        <f t="shared" si="23"/>
        <v>-0.572</v>
      </c>
    </row>
    <row r="769" ht="18.95" hidden="1" customHeight="1" spans="1:11">
      <c r="A769" s="244" t="str">
        <f t="shared" si="22"/>
        <v>否</v>
      </c>
      <c r="B769" s="239">
        <v>2110303</v>
      </c>
      <c r="C769" s="240"/>
      <c r="D769" s="240"/>
      <c r="E769" s="240" t="s">
        <v>143</v>
      </c>
      <c r="F769" s="242" t="s">
        <v>1305</v>
      </c>
      <c r="G769" s="238">
        <v>3</v>
      </c>
      <c r="H769" s="243" t="s">
        <v>1306</v>
      </c>
      <c r="I769" s="205">
        <v>0</v>
      </c>
      <c r="J769" s="205">
        <v>0</v>
      </c>
      <c r="K769" s="63" t="str">
        <f t="shared" si="23"/>
        <v/>
      </c>
    </row>
    <row r="770" ht="18.95" customHeight="1" spans="1:11">
      <c r="A770" s="244" t="str">
        <f t="shared" si="22"/>
        <v>是</v>
      </c>
      <c r="B770" s="239">
        <v>2110304</v>
      </c>
      <c r="C770" s="240"/>
      <c r="D770" s="240"/>
      <c r="E770" s="240" t="s">
        <v>146</v>
      </c>
      <c r="F770" s="242" t="s">
        <v>1307</v>
      </c>
      <c r="G770" s="238">
        <v>3</v>
      </c>
      <c r="H770" s="204" t="s">
        <v>1308</v>
      </c>
      <c r="I770" s="205">
        <v>74</v>
      </c>
      <c r="J770" s="205">
        <v>20</v>
      </c>
      <c r="K770" s="105">
        <f t="shared" si="23"/>
        <v>-0.73</v>
      </c>
    </row>
    <row r="771" ht="18.95" hidden="1" customHeight="1" spans="1:11">
      <c r="A771" s="244" t="str">
        <f t="shared" si="22"/>
        <v>否</v>
      </c>
      <c r="B771" s="239">
        <v>2110305</v>
      </c>
      <c r="C771" s="240"/>
      <c r="D771" s="240"/>
      <c r="E771" s="240" t="s">
        <v>149</v>
      </c>
      <c r="F771" s="242" t="s">
        <v>1309</v>
      </c>
      <c r="G771" s="238">
        <v>3</v>
      </c>
      <c r="H771" s="243" t="s">
        <v>1310</v>
      </c>
      <c r="I771" s="205">
        <v>0</v>
      </c>
      <c r="J771" s="205">
        <v>0</v>
      </c>
      <c r="K771" s="63" t="str">
        <f t="shared" si="23"/>
        <v/>
      </c>
    </row>
    <row r="772" ht="18.95" hidden="1" customHeight="1" spans="1:11">
      <c r="A772" s="244" t="str">
        <f t="shared" si="22"/>
        <v>否</v>
      </c>
      <c r="B772" s="239">
        <v>2110306</v>
      </c>
      <c r="C772" s="240"/>
      <c r="D772" s="240"/>
      <c r="E772" s="240" t="s">
        <v>152</v>
      </c>
      <c r="F772" s="242" t="s">
        <v>1311</v>
      </c>
      <c r="G772" s="238">
        <v>3</v>
      </c>
      <c r="H772" s="243" t="s">
        <v>1312</v>
      </c>
      <c r="I772" s="205">
        <v>0</v>
      </c>
      <c r="J772" s="205">
        <v>0</v>
      </c>
      <c r="K772" s="63" t="str">
        <f t="shared" si="23"/>
        <v/>
      </c>
    </row>
    <row r="773" ht="18.95" hidden="1" customHeight="1" spans="1:11">
      <c r="A773" s="244" t="str">
        <f t="shared" si="22"/>
        <v>否</v>
      </c>
      <c r="B773" s="239">
        <v>2110307</v>
      </c>
      <c r="C773" s="240"/>
      <c r="D773" s="240"/>
      <c r="E773" s="240" t="s">
        <v>155</v>
      </c>
      <c r="F773" s="242" t="s">
        <v>1313</v>
      </c>
      <c r="G773" s="238">
        <v>3</v>
      </c>
      <c r="H773" s="204" t="s">
        <v>1314</v>
      </c>
      <c r="I773" s="205">
        <v>0</v>
      </c>
      <c r="J773" s="205">
        <v>0</v>
      </c>
      <c r="K773" s="63" t="str">
        <f t="shared" si="23"/>
        <v/>
      </c>
    </row>
    <row r="774" ht="18.95" customHeight="1" spans="1:11">
      <c r="A774" s="244" t="str">
        <f t="shared" si="22"/>
        <v>是</v>
      </c>
      <c r="B774" s="239">
        <v>2110399</v>
      </c>
      <c r="C774" s="240"/>
      <c r="D774" s="240"/>
      <c r="E774" s="240" t="s">
        <v>167</v>
      </c>
      <c r="F774" s="242" t="s">
        <v>1315</v>
      </c>
      <c r="G774" s="238">
        <v>3</v>
      </c>
      <c r="H774" s="204" t="s">
        <v>1316</v>
      </c>
      <c r="I774" s="205">
        <v>6873</v>
      </c>
      <c r="J774" s="205">
        <v>277</v>
      </c>
      <c r="K774" s="105">
        <f t="shared" si="23"/>
        <v>-0.96</v>
      </c>
    </row>
    <row r="775" ht="18.95" customHeight="1" spans="1:11">
      <c r="A775" s="244" t="str">
        <f t="shared" si="22"/>
        <v>是</v>
      </c>
      <c r="B775" s="239">
        <v>21104</v>
      </c>
      <c r="C775" s="240"/>
      <c r="D775" s="240" t="s">
        <v>146</v>
      </c>
      <c r="E775" s="240"/>
      <c r="F775" s="241" t="s">
        <v>1317</v>
      </c>
      <c r="G775" s="238"/>
      <c r="H775" s="204" t="s">
        <v>1318</v>
      </c>
      <c r="I775" s="205">
        <f>SUM(I776:I780)</f>
        <v>5508</v>
      </c>
      <c r="J775" s="205">
        <f>SUM(J776:J780)</f>
        <v>8457</v>
      </c>
      <c r="K775" s="105">
        <f t="shared" si="23"/>
        <v>0.535</v>
      </c>
    </row>
    <row r="776" ht="18.95" customHeight="1" spans="1:11">
      <c r="A776" s="244" t="str">
        <f t="shared" si="22"/>
        <v>是</v>
      </c>
      <c r="B776" s="239">
        <v>2110401</v>
      </c>
      <c r="C776" s="240"/>
      <c r="D776" s="240"/>
      <c r="E776" s="240" t="s">
        <v>135</v>
      </c>
      <c r="F776" s="242" t="s">
        <v>1319</v>
      </c>
      <c r="G776" s="238">
        <v>3</v>
      </c>
      <c r="H776" s="204" t="s">
        <v>1320</v>
      </c>
      <c r="I776" s="205">
        <v>196</v>
      </c>
      <c r="J776" s="205">
        <v>987</v>
      </c>
      <c r="K776" s="105">
        <f t="shared" si="23"/>
        <v>4.036</v>
      </c>
    </row>
    <row r="777" ht="18.95" customHeight="1" spans="1:11">
      <c r="A777" s="244" t="str">
        <f t="shared" si="22"/>
        <v>是</v>
      </c>
      <c r="B777" s="239">
        <v>2110402</v>
      </c>
      <c r="C777" s="240"/>
      <c r="D777" s="240"/>
      <c r="E777" s="240" t="s">
        <v>140</v>
      </c>
      <c r="F777" s="242" t="s">
        <v>1321</v>
      </c>
      <c r="G777" s="238">
        <v>3</v>
      </c>
      <c r="H777" s="204" t="s">
        <v>1322</v>
      </c>
      <c r="I777" s="205">
        <v>5282</v>
      </c>
      <c r="J777" s="205">
        <v>6827</v>
      </c>
      <c r="K777" s="105">
        <f t="shared" si="23"/>
        <v>0.293</v>
      </c>
    </row>
    <row r="778" ht="18.95" customHeight="1" spans="1:11">
      <c r="A778" s="244" t="str">
        <f t="shared" ref="A778:A841" si="24">IF(AND(I778=0,J778=0),"否","是")</f>
        <v>是</v>
      </c>
      <c r="B778" s="239">
        <v>2110403</v>
      </c>
      <c r="C778" s="240"/>
      <c r="D778" s="240"/>
      <c r="E778" s="240" t="s">
        <v>143</v>
      </c>
      <c r="F778" s="242" t="s">
        <v>1323</v>
      </c>
      <c r="G778" s="238">
        <v>3</v>
      </c>
      <c r="H778" s="204" t="s">
        <v>1324</v>
      </c>
      <c r="I778" s="205">
        <v>0</v>
      </c>
      <c r="J778" s="205">
        <v>643</v>
      </c>
      <c r="K778" s="105" t="str">
        <f t="shared" si="23"/>
        <v/>
      </c>
    </row>
    <row r="779" ht="18.95" hidden="1" customHeight="1" spans="1:11">
      <c r="A779" s="244" t="str">
        <f t="shared" si="24"/>
        <v>否</v>
      </c>
      <c r="B779" s="239">
        <v>2110404</v>
      </c>
      <c r="C779" s="240"/>
      <c r="D779" s="240"/>
      <c r="E779" s="240" t="s">
        <v>146</v>
      </c>
      <c r="F779" s="242" t="s">
        <v>1325</v>
      </c>
      <c r="G779" s="238">
        <v>3</v>
      </c>
      <c r="H779" s="243" t="s">
        <v>1326</v>
      </c>
      <c r="I779" s="205">
        <v>0</v>
      </c>
      <c r="J779" s="205">
        <v>0</v>
      </c>
      <c r="K779" s="63" t="str">
        <f t="shared" si="23"/>
        <v/>
      </c>
    </row>
    <row r="780" ht="18.95" customHeight="1" spans="1:11">
      <c r="A780" s="244" t="str">
        <f t="shared" si="24"/>
        <v>是</v>
      </c>
      <c r="B780" s="239">
        <v>2110499</v>
      </c>
      <c r="C780" s="240"/>
      <c r="D780" s="240"/>
      <c r="E780" s="240" t="s">
        <v>167</v>
      </c>
      <c r="F780" s="242" t="s">
        <v>1327</v>
      </c>
      <c r="G780" s="238">
        <v>3</v>
      </c>
      <c r="H780" s="204" t="s">
        <v>1328</v>
      </c>
      <c r="I780" s="205">
        <v>30</v>
      </c>
      <c r="J780" s="205">
        <v>0</v>
      </c>
      <c r="K780" s="105" t="str">
        <f t="shared" si="23"/>
        <v/>
      </c>
    </row>
    <row r="781" ht="18.95" customHeight="1" spans="1:11">
      <c r="A781" s="244" t="str">
        <f t="shared" si="24"/>
        <v>是</v>
      </c>
      <c r="B781" s="239">
        <v>21105</v>
      </c>
      <c r="C781" s="240"/>
      <c r="D781" s="240" t="s">
        <v>149</v>
      </c>
      <c r="E781" s="240"/>
      <c r="F781" s="241" t="s">
        <v>1329</v>
      </c>
      <c r="G781" s="238"/>
      <c r="H781" s="204" t="s">
        <v>1330</v>
      </c>
      <c r="I781" s="205">
        <f>SUM(I782:I786)</f>
        <v>7351</v>
      </c>
      <c r="J781" s="205">
        <f>SUM(J782:J786)</f>
        <v>7035</v>
      </c>
      <c r="K781" s="105">
        <f t="shared" si="23"/>
        <v>-0.043</v>
      </c>
    </row>
    <row r="782" ht="18.95" customHeight="1" spans="1:11">
      <c r="A782" s="244" t="str">
        <f t="shared" si="24"/>
        <v>是</v>
      </c>
      <c r="B782" s="239">
        <v>2110501</v>
      </c>
      <c r="C782" s="240"/>
      <c r="D782" s="240"/>
      <c r="E782" s="240" t="s">
        <v>135</v>
      </c>
      <c r="F782" s="242" t="s">
        <v>1331</v>
      </c>
      <c r="G782" s="238">
        <v>3</v>
      </c>
      <c r="H782" s="204" t="s">
        <v>1332</v>
      </c>
      <c r="I782" s="205">
        <v>2843</v>
      </c>
      <c r="J782" s="205">
        <v>2820</v>
      </c>
      <c r="K782" s="105">
        <f t="shared" si="23"/>
        <v>-0.008</v>
      </c>
    </row>
    <row r="783" ht="18.95" customHeight="1" spans="1:11">
      <c r="A783" s="244" t="str">
        <f t="shared" si="24"/>
        <v>是</v>
      </c>
      <c r="B783" s="239">
        <v>2110502</v>
      </c>
      <c r="C783" s="240"/>
      <c r="D783" s="240"/>
      <c r="E783" s="240" t="s">
        <v>140</v>
      </c>
      <c r="F783" s="242" t="s">
        <v>1333</v>
      </c>
      <c r="G783" s="238">
        <v>3</v>
      </c>
      <c r="H783" s="204" t="s">
        <v>1334</v>
      </c>
      <c r="I783" s="205">
        <v>2239</v>
      </c>
      <c r="J783" s="205">
        <v>2028</v>
      </c>
      <c r="K783" s="105">
        <f t="shared" si="23"/>
        <v>-0.094</v>
      </c>
    </row>
    <row r="784" ht="18.95" customHeight="1" spans="1:11">
      <c r="A784" s="244" t="str">
        <f t="shared" si="24"/>
        <v>是</v>
      </c>
      <c r="B784" s="239">
        <v>2110503</v>
      </c>
      <c r="C784" s="240"/>
      <c r="D784" s="240"/>
      <c r="E784" s="240" t="s">
        <v>143</v>
      </c>
      <c r="F784" s="242" t="s">
        <v>1335</v>
      </c>
      <c r="G784" s="238">
        <v>3</v>
      </c>
      <c r="H784" s="204" t="s">
        <v>1336</v>
      </c>
      <c r="I784" s="205">
        <v>389</v>
      </c>
      <c r="J784" s="205">
        <v>1633</v>
      </c>
      <c r="K784" s="105">
        <f t="shared" si="23"/>
        <v>3.198</v>
      </c>
    </row>
    <row r="785" ht="18.95" customHeight="1" spans="1:11">
      <c r="A785" s="244" t="str">
        <f t="shared" si="24"/>
        <v>是</v>
      </c>
      <c r="B785" s="239">
        <v>2110506</v>
      </c>
      <c r="C785" s="240"/>
      <c r="D785" s="240"/>
      <c r="E785" s="240" t="s">
        <v>152</v>
      </c>
      <c r="F785" s="242" t="s">
        <v>1337</v>
      </c>
      <c r="G785" s="238">
        <v>3</v>
      </c>
      <c r="H785" s="204" t="s">
        <v>1338</v>
      </c>
      <c r="I785" s="205">
        <v>1878</v>
      </c>
      <c r="J785" s="205">
        <v>0</v>
      </c>
      <c r="K785" s="105" t="str">
        <f t="shared" si="23"/>
        <v/>
      </c>
    </row>
    <row r="786" ht="18.95" customHeight="1" spans="1:11">
      <c r="A786" s="244" t="str">
        <f t="shared" si="24"/>
        <v>是</v>
      </c>
      <c r="B786" s="239">
        <v>2110599</v>
      </c>
      <c r="C786" s="240"/>
      <c r="D786" s="240"/>
      <c r="E786" s="240" t="s">
        <v>167</v>
      </c>
      <c r="F786" s="242" t="s">
        <v>1339</v>
      </c>
      <c r="G786" s="238">
        <v>3</v>
      </c>
      <c r="H786" s="204" t="s">
        <v>1340</v>
      </c>
      <c r="I786" s="205">
        <v>2</v>
      </c>
      <c r="J786" s="205">
        <v>554</v>
      </c>
      <c r="K786" s="105">
        <f t="shared" si="23"/>
        <v>276</v>
      </c>
    </row>
    <row r="787" ht="18.95" customHeight="1" spans="1:11">
      <c r="A787" s="244" t="str">
        <f t="shared" si="24"/>
        <v>是</v>
      </c>
      <c r="B787" s="239">
        <v>21106</v>
      </c>
      <c r="C787" s="240"/>
      <c r="D787" s="240" t="s">
        <v>152</v>
      </c>
      <c r="E787" s="240"/>
      <c r="F787" s="241" t="s">
        <v>1341</v>
      </c>
      <c r="G787" s="238"/>
      <c r="H787" s="204" t="s">
        <v>1342</v>
      </c>
      <c r="I787" s="205">
        <f>SUM(I788:I792)</f>
        <v>31343</v>
      </c>
      <c r="J787" s="205">
        <f>SUM(J788:J792)</f>
        <v>17584</v>
      </c>
      <c r="K787" s="105">
        <f t="shared" si="23"/>
        <v>-0.439</v>
      </c>
    </row>
    <row r="788" ht="18.95" customHeight="1" spans="1:11">
      <c r="A788" s="244" t="str">
        <f t="shared" si="24"/>
        <v>是</v>
      </c>
      <c r="B788" s="239">
        <v>2110602</v>
      </c>
      <c r="C788" s="240"/>
      <c r="D788" s="240"/>
      <c r="E788" s="240" t="s">
        <v>140</v>
      </c>
      <c r="F788" s="242" t="s">
        <v>1343</v>
      </c>
      <c r="G788" s="238">
        <v>3</v>
      </c>
      <c r="H788" s="204" t="s">
        <v>1344</v>
      </c>
      <c r="I788" s="205">
        <v>18275</v>
      </c>
      <c r="J788" s="205">
        <v>10312</v>
      </c>
      <c r="K788" s="105">
        <f t="shared" si="23"/>
        <v>-0.436</v>
      </c>
    </row>
    <row r="789" ht="18.95" hidden="1" customHeight="1" spans="1:11">
      <c r="A789" s="244" t="str">
        <f t="shared" si="24"/>
        <v>否</v>
      </c>
      <c r="B789" s="239">
        <v>2110603</v>
      </c>
      <c r="C789" s="240"/>
      <c r="D789" s="240"/>
      <c r="E789" s="240" t="s">
        <v>143</v>
      </c>
      <c r="F789" s="242" t="s">
        <v>1345</v>
      </c>
      <c r="G789" s="238">
        <v>3</v>
      </c>
      <c r="H789" s="243" t="s">
        <v>1346</v>
      </c>
      <c r="I789" s="205">
        <v>0</v>
      </c>
      <c r="J789" s="205">
        <v>0</v>
      </c>
      <c r="K789" s="63" t="str">
        <f t="shared" si="23"/>
        <v/>
      </c>
    </row>
    <row r="790" ht="18.95" hidden="1" customHeight="1" spans="1:11">
      <c r="A790" s="244" t="str">
        <f t="shared" si="24"/>
        <v>否</v>
      </c>
      <c r="B790" s="239">
        <v>2110604</v>
      </c>
      <c r="C790" s="240"/>
      <c r="D790" s="240"/>
      <c r="E790" s="240" t="s">
        <v>146</v>
      </c>
      <c r="F790" s="242" t="s">
        <v>1347</v>
      </c>
      <c r="G790" s="238">
        <v>3</v>
      </c>
      <c r="H790" s="243" t="s">
        <v>1348</v>
      </c>
      <c r="I790" s="205">
        <v>0</v>
      </c>
      <c r="J790" s="205">
        <v>0</v>
      </c>
      <c r="K790" s="63" t="str">
        <f t="shared" si="23"/>
        <v/>
      </c>
    </row>
    <row r="791" ht="18.95" customHeight="1" spans="1:11">
      <c r="A791" s="244" t="str">
        <f t="shared" si="24"/>
        <v>是</v>
      </c>
      <c r="B791" s="239">
        <v>2110605</v>
      </c>
      <c r="C791" s="240"/>
      <c r="D791" s="240"/>
      <c r="E791" s="240" t="s">
        <v>149</v>
      </c>
      <c r="F791" s="242" t="s">
        <v>1349</v>
      </c>
      <c r="G791" s="238">
        <v>3</v>
      </c>
      <c r="H791" s="204" t="s">
        <v>1350</v>
      </c>
      <c r="I791" s="205">
        <v>8162</v>
      </c>
      <c r="J791" s="205">
        <v>5102</v>
      </c>
      <c r="K791" s="105">
        <f t="shared" si="23"/>
        <v>-0.375</v>
      </c>
    </row>
    <row r="792" ht="18.95" customHeight="1" spans="1:11">
      <c r="A792" s="244" t="str">
        <f t="shared" si="24"/>
        <v>是</v>
      </c>
      <c r="B792" s="239">
        <v>2110699</v>
      </c>
      <c r="C792" s="240"/>
      <c r="D792" s="240"/>
      <c r="E792" s="240" t="s">
        <v>167</v>
      </c>
      <c r="F792" s="242" t="s">
        <v>1351</v>
      </c>
      <c r="G792" s="238">
        <v>3</v>
      </c>
      <c r="H792" s="204" t="s">
        <v>1352</v>
      </c>
      <c r="I792" s="205">
        <v>4906</v>
      </c>
      <c r="J792" s="205">
        <v>2170</v>
      </c>
      <c r="K792" s="105">
        <f t="shared" si="23"/>
        <v>-0.558</v>
      </c>
    </row>
    <row r="793" ht="18.95" hidden="1" customHeight="1" spans="1:11">
      <c r="A793" s="244" t="str">
        <f t="shared" si="24"/>
        <v>否</v>
      </c>
      <c r="B793" s="239">
        <v>21107</v>
      </c>
      <c r="C793" s="240"/>
      <c r="D793" s="240" t="s">
        <v>155</v>
      </c>
      <c r="E793" s="240"/>
      <c r="F793" s="241" t="s">
        <v>1353</v>
      </c>
      <c r="G793" s="238"/>
      <c r="H793" s="243" t="s">
        <v>1354</v>
      </c>
      <c r="I793" s="205">
        <f>SUM(I794:I795)</f>
        <v>0</v>
      </c>
      <c r="J793" s="205">
        <f>SUM(J794:J795)</f>
        <v>0</v>
      </c>
      <c r="K793" s="63" t="str">
        <f t="shared" si="23"/>
        <v/>
      </c>
    </row>
    <row r="794" ht="18.95" hidden="1" customHeight="1" spans="1:11">
      <c r="A794" s="244" t="str">
        <f t="shared" si="24"/>
        <v>否</v>
      </c>
      <c r="B794" s="239">
        <v>2110704</v>
      </c>
      <c r="C794" s="240"/>
      <c r="D794" s="240"/>
      <c r="E794" s="240" t="s">
        <v>146</v>
      </c>
      <c r="F794" s="242" t="s">
        <v>1355</v>
      </c>
      <c r="G794" s="238">
        <v>3</v>
      </c>
      <c r="H794" s="243" t="s">
        <v>1356</v>
      </c>
      <c r="I794" s="205">
        <v>0</v>
      </c>
      <c r="J794" s="205">
        <v>0</v>
      </c>
      <c r="K794" s="63" t="str">
        <f t="shared" si="23"/>
        <v/>
      </c>
    </row>
    <row r="795" ht="18.95" hidden="1" customHeight="1" spans="1:11">
      <c r="A795" s="244" t="str">
        <f t="shared" si="24"/>
        <v>否</v>
      </c>
      <c r="B795" s="239">
        <v>2110799</v>
      </c>
      <c r="C795" s="240"/>
      <c r="D795" s="240"/>
      <c r="E795" s="240" t="s">
        <v>167</v>
      </c>
      <c r="F795" s="242" t="s">
        <v>1357</v>
      </c>
      <c r="G795" s="238">
        <v>3</v>
      </c>
      <c r="H795" s="243" t="s">
        <v>1358</v>
      </c>
      <c r="I795" s="205">
        <v>0</v>
      </c>
      <c r="J795" s="205">
        <v>0</v>
      </c>
      <c r="K795" s="63" t="str">
        <f t="shared" si="23"/>
        <v/>
      </c>
    </row>
    <row r="796" ht="18.95" hidden="1" customHeight="1" spans="1:11">
      <c r="A796" s="244" t="str">
        <f t="shared" si="24"/>
        <v>否</v>
      </c>
      <c r="B796" s="239">
        <v>21108</v>
      </c>
      <c r="C796" s="240"/>
      <c r="D796" s="240" t="s">
        <v>158</v>
      </c>
      <c r="E796" s="240"/>
      <c r="F796" s="241" t="s">
        <v>1359</v>
      </c>
      <c r="G796" s="238"/>
      <c r="H796" s="243" t="s">
        <v>1360</v>
      </c>
      <c r="I796" s="205">
        <f>SUM(I797:I798)</f>
        <v>0</v>
      </c>
      <c r="J796" s="205">
        <f>SUM(J797:J798)</f>
        <v>0</v>
      </c>
      <c r="K796" s="63" t="str">
        <f t="shared" si="23"/>
        <v/>
      </c>
    </row>
    <row r="797" ht="18.95" hidden="1" customHeight="1" spans="1:11">
      <c r="A797" s="244" t="str">
        <f t="shared" si="24"/>
        <v>否</v>
      </c>
      <c r="B797" s="239">
        <v>2110804</v>
      </c>
      <c r="C797" s="240"/>
      <c r="D797" s="240"/>
      <c r="E797" s="240" t="s">
        <v>146</v>
      </c>
      <c r="F797" s="242" t="s">
        <v>1361</v>
      </c>
      <c r="G797" s="238">
        <v>3</v>
      </c>
      <c r="H797" s="243" t="s">
        <v>1362</v>
      </c>
      <c r="I797" s="205">
        <v>0</v>
      </c>
      <c r="J797" s="205">
        <v>0</v>
      </c>
      <c r="K797" s="63" t="str">
        <f t="shared" si="23"/>
        <v/>
      </c>
    </row>
    <row r="798" ht="18.95" hidden="1" customHeight="1" spans="1:11">
      <c r="A798" s="244" t="str">
        <f t="shared" si="24"/>
        <v>否</v>
      </c>
      <c r="B798" s="239">
        <v>2110899</v>
      </c>
      <c r="C798" s="240"/>
      <c r="D798" s="240"/>
      <c r="E798" s="240" t="s">
        <v>167</v>
      </c>
      <c r="F798" s="242" t="s">
        <v>1363</v>
      </c>
      <c r="G798" s="238">
        <v>3</v>
      </c>
      <c r="H798" s="243" t="s">
        <v>1364</v>
      </c>
      <c r="I798" s="205">
        <v>0</v>
      </c>
      <c r="J798" s="205">
        <v>0</v>
      </c>
      <c r="K798" s="63" t="str">
        <f t="shared" si="23"/>
        <v/>
      </c>
    </row>
    <row r="799" ht="18.95" customHeight="1" spans="1:11">
      <c r="A799" s="244" t="str">
        <f t="shared" si="24"/>
        <v>是</v>
      </c>
      <c r="B799" s="239">
        <v>21109</v>
      </c>
      <c r="C799" s="240"/>
      <c r="D799" s="240" t="s">
        <v>161</v>
      </c>
      <c r="E799" s="249" t="s">
        <v>135</v>
      </c>
      <c r="F799" s="241" t="s">
        <v>1365</v>
      </c>
      <c r="G799" s="238"/>
      <c r="H799" s="204" t="s">
        <v>1366</v>
      </c>
      <c r="I799" s="205">
        <v>1208</v>
      </c>
      <c r="J799" s="205">
        <v>480</v>
      </c>
      <c r="K799" s="105">
        <f t="shared" si="23"/>
        <v>-0.603</v>
      </c>
    </row>
    <row r="800" ht="18.95" customHeight="1" spans="1:11">
      <c r="A800" s="244" t="str">
        <f t="shared" si="24"/>
        <v>是</v>
      </c>
      <c r="B800" s="239">
        <v>21110</v>
      </c>
      <c r="C800" s="240"/>
      <c r="D800" s="240" t="s">
        <v>272</v>
      </c>
      <c r="E800" s="249" t="s">
        <v>135</v>
      </c>
      <c r="F800" s="241" t="s">
        <v>1367</v>
      </c>
      <c r="G800" s="238"/>
      <c r="H800" s="204" t="s">
        <v>1368</v>
      </c>
      <c r="I800" s="205">
        <v>1108</v>
      </c>
      <c r="J800" s="205">
        <v>292</v>
      </c>
      <c r="K800" s="105">
        <f t="shared" si="23"/>
        <v>-0.736</v>
      </c>
    </row>
    <row r="801" ht="18.95" customHeight="1" spans="1:11">
      <c r="A801" s="244" t="str">
        <f t="shared" si="24"/>
        <v>是</v>
      </c>
      <c r="B801" s="239">
        <v>21111</v>
      </c>
      <c r="C801" s="240"/>
      <c r="D801" s="240" t="s">
        <v>289</v>
      </c>
      <c r="E801" s="240"/>
      <c r="F801" s="241" t="s">
        <v>1369</v>
      </c>
      <c r="G801" s="238"/>
      <c r="H801" s="204" t="s">
        <v>1370</v>
      </c>
      <c r="I801" s="205">
        <f>SUM(I802:I806)</f>
        <v>1620</v>
      </c>
      <c r="J801" s="205">
        <f>SUM(J802:J806)</f>
        <v>909</v>
      </c>
      <c r="K801" s="105">
        <f t="shared" si="23"/>
        <v>-0.439</v>
      </c>
    </row>
    <row r="802" ht="18.95" customHeight="1" spans="1:11">
      <c r="A802" s="244" t="str">
        <f t="shared" si="24"/>
        <v>是</v>
      </c>
      <c r="B802" s="239">
        <v>2111101</v>
      </c>
      <c r="C802" s="240"/>
      <c r="D802" s="240"/>
      <c r="E802" s="240" t="s">
        <v>135</v>
      </c>
      <c r="F802" s="242" t="s">
        <v>1371</v>
      </c>
      <c r="G802" s="238">
        <v>3</v>
      </c>
      <c r="H802" s="204" t="s">
        <v>1372</v>
      </c>
      <c r="I802" s="205">
        <v>1058</v>
      </c>
      <c r="J802" s="205">
        <v>887</v>
      </c>
      <c r="K802" s="105">
        <f t="shared" si="23"/>
        <v>-0.162</v>
      </c>
    </row>
    <row r="803" ht="18.95" customHeight="1" spans="1:11">
      <c r="A803" s="244" t="str">
        <f t="shared" si="24"/>
        <v>是</v>
      </c>
      <c r="B803" s="239">
        <v>2111102</v>
      </c>
      <c r="C803" s="240"/>
      <c r="D803" s="240"/>
      <c r="E803" s="240" t="s">
        <v>140</v>
      </c>
      <c r="F803" s="242" t="s">
        <v>1373</v>
      </c>
      <c r="G803" s="238">
        <v>3</v>
      </c>
      <c r="H803" s="204" t="s">
        <v>1374</v>
      </c>
      <c r="I803" s="205">
        <v>8</v>
      </c>
      <c r="J803" s="205">
        <v>0</v>
      </c>
      <c r="K803" s="105" t="str">
        <f t="shared" si="23"/>
        <v/>
      </c>
    </row>
    <row r="804" ht="18.95" customHeight="1" spans="1:11">
      <c r="A804" s="244" t="str">
        <f t="shared" si="24"/>
        <v>是</v>
      </c>
      <c r="B804" s="239">
        <v>2111103</v>
      </c>
      <c r="C804" s="240"/>
      <c r="D804" s="240"/>
      <c r="E804" s="240" t="s">
        <v>143</v>
      </c>
      <c r="F804" s="242" t="s">
        <v>1375</v>
      </c>
      <c r="G804" s="238">
        <v>3</v>
      </c>
      <c r="H804" s="204" t="s">
        <v>1376</v>
      </c>
      <c r="I804" s="205">
        <v>548</v>
      </c>
      <c r="J804" s="205">
        <v>20</v>
      </c>
      <c r="K804" s="105">
        <f t="shared" si="23"/>
        <v>-0.964</v>
      </c>
    </row>
    <row r="805" ht="18.95" hidden="1" customHeight="1" spans="1:11">
      <c r="A805" s="244" t="str">
        <f t="shared" si="24"/>
        <v>否</v>
      </c>
      <c r="B805" s="239">
        <v>2111104</v>
      </c>
      <c r="C805" s="240"/>
      <c r="D805" s="240"/>
      <c r="E805" s="240" t="s">
        <v>146</v>
      </c>
      <c r="F805" s="242" t="s">
        <v>1377</v>
      </c>
      <c r="G805" s="238">
        <v>3</v>
      </c>
      <c r="H805" s="243" t="s">
        <v>1378</v>
      </c>
      <c r="I805" s="205">
        <v>0</v>
      </c>
      <c r="J805" s="205">
        <v>0</v>
      </c>
      <c r="K805" s="63" t="str">
        <f t="shared" ref="K805:K860" si="25">IF(OR(VALUE(J805)=0,ISERROR(J805/I805-1)),"",ROUND(J805/I805-1,3))</f>
        <v/>
      </c>
    </row>
    <row r="806" ht="18.95" customHeight="1" spans="1:11">
      <c r="A806" s="244" t="str">
        <f t="shared" si="24"/>
        <v>是</v>
      </c>
      <c r="B806" s="239">
        <v>2111199</v>
      </c>
      <c r="C806" s="240"/>
      <c r="D806" s="240"/>
      <c r="E806" s="240" t="s">
        <v>167</v>
      </c>
      <c r="F806" s="242" t="s">
        <v>1379</v>
      </c>
      <c r="G806" s="238">
        <v>3</v>
      </c>
      <c r="H806" s="204" t="s">
        <v>1380</v>
      </c>
      <c r="I806" s="205">
        <v>6</v>
      </c>
      <c r="J806" s="205">
        <v>2</v>
      </c>
      <c r="K806" s="105">
        <f t="shared" si="25"/>
        <v>-0.667</v>
      </c>
    </row>
    <row r="807" ht="18.95" customHeight="1" spans="1:11">
      <c r="A807" s="244" t="str">
        <f t="shared" si="24"/>
        <v>是</v>
      </c>
      <c r="B807" s="239">
        <v>21112</v>
      </c>
      <c r="C807" s="240"/>
      <c r="D807" s="240" t="s">
        <v>292</v>
      </c>
      <c r="E807" s="240" t="s">
        <v>135</v>
      </c>
      <c r="F807" s="241" t="s">
        <v>1381</v>
      </c>
      <c r="G807" s="238"/>
      <c r="H807" s="204" t="s">
        <v>1382</v>
      </c>
      <c r="I807" s="205">
        <v>680</v>
      </c>
      <c r="J807" s="205">
        <v>150</v>
      </c>
      <c r="K807" s="105">
        <f t="shared" si="25"/>
        <v>-0.779</v>
      </c>
    </row>
    <row r="808" ht="18.95" customHeight="1" spans="1:11">
      <c r="A808" s="244" t="str">
        <f t="shared" si="24"/>
        <v>是</v>
      </c>
      <c r="B808" s="239">
        <v>21113</v>
      </c>
      <c r="C808" s="240"/>
      <c r="D808" s="240" t="s">
        <v>307</v>
      </c>
      <c r="E808" s="240" t="s">
        <v>135</v>
      </c>
      <c r="F808" s="241" t="s">
        <v>1383</v>
      </c>
      <c r="G808" s="238"/>
      <c r="H808" s="204" t="s">
        <v>1384</v>
      </c>
      <c r="I808" s="205">
        <v>1030</v>
      </c>
      <c r="J808" s="205">
        <v>30</v>
      </c>
      <c r="K808" s="105">
        <f t="shared" si="25"/>
        <v>-0.971</v>
      </c>
    </row>
    <row r="809" ht="18.95" hidden="1" customHeight="1" spans="1:11">
      <c r="A809" s="244" t="str">
        <f t="shared" si="24"/>
        <v>否</v>
      </c>
      <c r="B809" s="239">
        <v>21114</v>
      </c>
      <c r="C809" s="240"/>
      <c r="D809" s="240" t="s">
        <v>322</v>
      </c>
      <c r="E809" s="240"/>
      <c r="F809" s="241" t="s">
        <v>1385</v>
      </c>
      <c r="G809" s="238"/>
      <c r="H809" s="243" t="s">
        <v>1386</v>
      </c>
      <c r="I809" s="205">
        <f>SUM(I810:I823)</f>
        <v>0</v>
      </c>
      <c r="J809" s="205">
        <f>SUM(J810:J823)</f>
        <v>0</v>
      </c>
      <c r="K809" s="63" t="str">
        <f t="shared" si="25"/>
        <v/>
      </c>
    </row>
    <row r="810" ht="18.95" hidden="1" customHeight="1" spans="1:11">
      <c r="A810" s="244" t="str">
        <f t="shared" si="24"/>
        <v>否</v>
      </c>
      <c r="B810" s="239">
        <v>2111401</v>
      </c>
      <c r="C810" s="240"/>
      <c r="D810" s="240"/>
      <c r="E810" s="240" t="s">
        <v>135</v>
      </c>
      <c r="F810" s="242" t="s">
        <v>138</v>
      </c>
      <c r="G810" s="238">
        <v>3</v>
      </c>
      <c r="H810" s="243" t="s">
        <v>139</v>
      </c>
      <c r="I810" s="205">
        <v>0</v>
      </c>
      <c r="J810" s="205">
        <v>0</v>
      </c>
      <c r="K810" s="63" t="str">
        <f t="shared" si="25"/>
        <v/>
      </c>
    </row>
    <row r="811" ht="18.95" hidden="1" customHeight="1" spans="1:11">
      <c r="A811" s="244" t="str">
        <f t="shared" si="24"/>
        <v>否</v>
      </c>
      <c r="B811" s="239">
        <v>2111402</v>
      </c>
      <c r="C811" s="240"/>
      <c r="D811" s="240"/>
      <c r="E811" s="240" t="s">
        <v>140</v>
      </c>
      <c r="F811" s="242" t="s">
        <v>141</v>
      </c>
      <c r="G811" s="238">
        <v>3</v>
      </c>
      <c r="H811" s="243" t="s">
        <v>142</v>
      </c>
      <c r="I811" s="205">
        <v>0</v>
      </c>
      <c r="J811" s="205">
        <v>0</v>
      </c>
      <c r="K811" s="63" t="str">
        <f t="shared" si="25"/>
        <v/>
      </c>
    </row>
    <row r="812" ht="18.95" hidden="1" customHeight="1" spans="1:11">
      <c r="A812" s="244" t="str">
        <f t="shared" si="24"/>
        <v>否</v>
      </c>
      <c r="B812" s="239">
        <v>2111403</v>
      </c>
      <c r="C812" s="240"/>
      <c r="D812" s="240"/>
      <c r="E812" s="240" t="s">
        <v>143</v>
      </c>
      <c r="F812" s="242" t="s">
        <v>144</v>
      </c>
      <c r="G812" s="238">
        <v>3</v>
      </c>
      <c r="H812" s="243" t="s">
        <v>145</v>
      </c>
      <c r="I812" s="205">
        <v>0</v>
      </c>
      <c r="J812" s="205">
        <v>0</v>
      </c>
      <c r="K812" s="63" t="str">
        <f t="shared" si="25"/>
        <v/>
      </c>
    </row>
    <row r="813" ht="18.95" hidden="1" customHeight="1" spans="1:11">
      <c r="A813" s="244" t="str">
        <f t="shared" si="24"/>
        <v>否</v>
      </c>
      <c r="B813" s="239">
        <v>2111404</v>
      </c>
      <c r="C813" s="240"/>
      <c r="D813" s="240"/>
      <c r="E813" s="240" t="s">
        <v>146</v>
      </c>
      <c r="F813" s="242" t="s">
        <v>1387</v>
      </c>
      <c r="G813" s="238">
        <v>3</v>
      </c>
      <c r="H813" s="243" t="s">
        <v>1388</v>
      </c>
      <c r="I813" s="205">
        <v>0</v>
      </c>
      <c r="J813" s="205">
        <v>0</v>
      </c>
      <c r="K813" s="63" t="str">
        <f t="shared" si="25"/>
        <v/>
      </c>
    </row>
    <row r="814" ht="18.95" hidden="1" customHeight="1" spans="1:11">
      <c r="A814" s="244" t="str">
        <f t="shared" si="24"/>
        <v>否</v>
      </c>
      <c r="B814" s="239">
        <v>2111405</v>
      </c>
      <c r="C814" s="240"/>
      <c r="D814" s="240"/>
      <c r="E814" s="240" t="s">
        <v>149</v>
      </c>
      <c r="F814" s="248" t="s">
        <v>1389</v>
      </c>
      <c r="G814" s="238">
        <v>3</v>
      </c>
      <c r="H814" s="244" t="s">
        <v>1390</v>
      </c>
      <c r="I814" s="205">
        <v>0</v>
      </c>
      <c r="J814" s="205">
        <v>0</v>
      </c>
      <c r="K814" s="63" t="str">
        <f t="shared" si="25"/>
        <v/>
      </c>
    </row>
    <row r="815" ht="18.95" hidden="1" customHeight="1" spans="1:11">
      <c r="A815" s="244" t="str">
        <f t="shared" si="24"/>
        <v>否</v>
      </c>
      <c r="B815" s="239">
        <v>2111406</v>
      </c>
      <c r="C815" s="240"/>
      <c r="D815" s="240"/>
      <c r="E815" s="240" t="s">
        <v>152</v>
      </c>
      <c r="F815" s="242" t="s">
        <v>1391</v>
      </c>
      <c r="G815" s="238">
        <v>3</v>
      </c>
      <c r="H815" s="243" t="s">
        <v>1392</v>
      </c>
      <c r="I815" s="205">
        <v>0</v>
      </c>
      <c r="J815" s="205">
        <v>0</v>
      </c>
      <c r="K815" s="63" t="str">
        <f t="shared" si="25"/>
        <v/>
      </c>
    </row>
    <row r="816" ht="18.95" hidden="1" customHeight="1" spans="1:11">
      <c r="A816" s="244" t="str">
        <f t="shared" si="24"/>
        <v>否</v>
      </c>
      <c r="B816" s="239">
        <v>2111407</v>
      </c>
      <c r="C816" s="240"/>
      <c r="D816" s="240"/>
      <c r="E816" s="240" t="s">
        <v>155</v>
      </c>
      <c r="F816" s="242" t="s">
        <v>1393</v>
      </c>
      <c r="G816" s="238">
        <v>3</v>
      </c>
      <c r="H816" s="243" t="s">
        <v>1394</v>
      </c>
      <c r="I816" s="205">
        <v>0</v>
      </c>
      <c r="J816" s="205">
        <v>0</v>
      </c>
      <c r="K816" s="63" t="str">
        <f t="shared" si="25"/>
        <v/>
      </c>
    </row>
    <row r="817" ht="18.95" hidden="1" customHeight="1" spans="1:11">
      <c r="A817" s="244" t="str">
        <f t="shared" si="24"/>
        <v>否</v>
      </c>
      <c r="B817" s="239">
        <v>2111408</v>
      </c>
      <c r="C817" s="240"/>
      <c r="D817" s="240"/>
      <c r="E817" s="240" t="s">
        <v>158</v>
      </c>
      <c r="F817" s="242" t="s">
        <v>1395</v>
      </c>
      <c r="G817" s="238">
        <v>3</v>
      </c>
      <c r="H817" s="243" t="s">
        <v>1396</v>
      </c>
      <c r="I817" s="205">
        <v>0</v>
      </c>
      <c r="J817" s="205">
        <v>0</v>
      </c>
      <c r="K817" s="63" t="str">
        <f t="shared" si="25"/>
        <v/>
      </c>
    </row>
    <row r="818" ht="18.95" hidden="1" customHeight="1" spans="1:11">
      <c r="A818" s="244" t="str">
        <f t="shared" si="24"/>
        <v>否</v>
      </c>
      <c r="B818" s="239">
        <v>2111409</v>
      </c>
      <c r="C818" s="240"/>
      <c r="D818" s="240"/>
      <c r="E818" s="240" t="s">
        <v>161</v>
      </c>
      <c r="F818" s="242" t="s">
        <v>1397</v>
      </c>
      <c r="G818" s="238">
        <v>3</v>
      </c>
      <c r="H818" s="243" t="s">
        <v>1398</v>
      </c>
      <c r="I818" s="205">
        <v>0</v>
      </c>
      <c r="J818" s="205">
        <v>0</v>
      </c>
      <c r="K818" s="63" t="str">
        <f t="shared" si="25"/>
        <v/>
      </c>
    </row>
    <row r="819" ht="18.95" hidden="1" customHeight="1" spans="1:11">
      <c r="A819" s="244" t="str">
        <f t="shared" si="24"/>
        <v>否</v>
      </c>
      <c r="B819" s="239">
        <v>2111410</v>
      </c>
      <c r="C819" s="240"/>
      <c r="D819" s="240"/>
      <c r="E819" s="240" t="s">
        <v>272</v>
      </c>
      <c r="F819" s="242" t="s">
        <v>1399</v>
      </c>
      <c r="G819" s="238">
        <v>3</v>
      </c>
      <c r="H819" s="243" t="s">
        <v>1400</v>
      </c>
      <c r="I819" s="205">
        <v>0</v>
      </c>
      <c r="J819" s="205">
        <v>0</v>
      </c>
      <c r="K819" s="63" t="str">
        <f t="shared" si="25"/>
        <v/>
      </c>
    </row>
    <row r="820" ht="18.95" hidden="1" customHeight="1" spans="1:11">
      <c r="A820" s="244" t="str">
        <f t="shared" si="24"/>
        <v>否</v>
      </c>
      <c r="B820" s="239">
        <v>2111411</v>
      </c>
      <c r="C820" s="240"/>
      <c r="D820" s="240"/>
      <c r="E820" s="240" t="s">
        <v>289</v>
      </c>
      <c r="F820" s="242" t="s">
        <v>234</v>
      </c>
      <c r="G820" s="238">
        <v>3</v>
      </c>
      <c r="H820" s="243" t="s">
        <v>235</v>
      </c>
      <c r="I820" s="205">
        <v>0</v>
      </c>
      <c r="J820" s="205">
        <v>0</v>
      </c>
      <c r="K820" s="63" t="str">
        <f t="shared" si="25"/>
        <v/>
      </c>
    </row>
    <row r="821" ht="18.95" hidden="1" customHeight="1" spans="1:11">
      <c r="A821" s="244" t="str">
        <f t="shared" si="24"/>
        <v>否</v>
      </c>
      <c r="B821" s="239">
        <v>2111413</v>
      </c>
      <c r="C821" s="240"/>
      <c r="D821" s="240"/>
      <c r="E821" s="240" t="s">
        <v>307</v>
      </c>
      <c r="F821" s="242" t="s">
        <v>1401</v>
      </c>
      <c r="G821" s="238">
        <v>3</v>
      </c>
      <c r="H821" s="243" t="s">
        <v>1402</v>
      </c>
      <c r="I821" s="205">
        <v>0</v>
      </c>
      <c r="J821" s="205">
        <v>0</v>
      </c>
      <c r="K821" s="63" t="str">
        <f t="shared" si="25"/>
        <v/>
      </c>
    </row>
    <row r="822" ht="18.95" hidden="1" customHeight="1" spans="1:11">
      <c r="A822" s="244" t="str">
        <f t="shared" si="24"/>
        <v>否</v>
      </c>
      <c r="B822" s="239">
        <v>2111450</v>
      </c>
      <c r="C822" s="240"/>
      <c r="D822" s="240"/>
      <c r="E822" s="240" t="s">
        <v>164</v>
      </c>
      <c r="F822" s="242" t="s">
        <v>165</v>
      </c>
      <c r="G822" s="238">
        <v>3</v>
      </c>
      <c r="H822" s="243" t="s">
        <v>166</v>
      </c>
      <c r="I822" s="205">
        <v>0</v>
      </c>
      <c r="J822" s="205">
        <v>0</v>
      </c>
      <c r="K822" s="63" t="str">
        <f t="shared" si="25"/>
        <v/>
      </c>
    </row>
    <row r="823" ht="18.95" hidden="1" customHeight="1" spans="1:11">
      <c r="A823" s="244" t="str">
        <f t="shared" si="24"/>
        <v>否</v>
      </c>
      <c r="B823" s="239">
        <v>2111499</v>
      </c>
      <c r="C823" s="240"/>
      <c r="D823" s="240"/>
      <c r="E823" s="240" t="s">
        <v>167</v>
      </c>
      <c r="F823" s="242" t="s">
        <v>1403</v>
      </c>
      <c r="G823" s="238">
        <v>3</v>
      </c>
      <c r="H823" s="243" t="s">
        <v>1404</v>
      </c>
      <c r="I823" s="205">
        <v>0</v>
      </c>
      <c r="J823" s="205">
        <v>0</v>
      </c>
      <c r="K823" s="63" t="str">
        <f t="shared" si="25"/>
        <v/>
      </c>
    </row>
    <row r="824" ht="18.95" customHeight="1" spans="1:11">
      <c r="A824" s="244" t="str">
        <f t="shared" si="24"/>
        <v>是</v>
      </c>
      <c r="B824" s="239">
        <v>21199</v>
      </c>
      <c r="C824" s="240"/>
      <c r="D824" s="240" t="s">
        <v>167</v>
      </c>
      <c r="E824" s="249" t="s">
        <v>135</v>
      </c>
      <c r="F824" s="241" t="s">
        <v>1405</v>
      </c>
      <c r="G824" s="238"/>
      <c r="H824" s="204" t="s">
        <v>1406</v>
      </c>
      <c r="I824" s="205">
        <v>15569</v>
      </c>
      <c r="J824" s="205">
        <v>10517</v>
      </c>
      <c r="K824" s="105">
        <f t="shared" si="25"/>
        <v>-0.324</v>
      </c>
    </row>
    <row r="825" s="215" customFormat="1" ht="18.95" customHeight="1" spans="1:11">
      <c r="A825" s="244" t="str">
        <f t="shared" si="24"/>
        <v>是</v>
      </c>
      <c r="B825" s="236">
        <v>212</v>
      </c>
      <c r="C825" s="237" t="s">
        <v>1407</v>
      </c>
      <c r="D825" s="237" t="s">
        <v>132</v>
      </c>
      <c r="E825" s="237"/>
      <c r="F825" s="237" t="s">
        <v>1408</v>
      </c>
      <c r="G825" s="238"/>
      <c r="H825" s="202" t="s">
        <v>1409</v>
      </c>
      <c r="I825" s="203">
        <f>SUMIFS(I$826:I$844,$D$826:$D$844,"&lt;&gt;")</f>
        <v>254828</v>
      </c>
      <c r="J825" s="203">
        <f>SUMIFS(J$826:J$844,$D$826:$D$844,"&lt;&gt;")</f>
        <v>457400</v>
      </c>
      <c r="K825" s="102">
        <f t="shared" si="25"/>
        <v>0.795</v>
      </c>
    </row>
    <row r="826" ht="18.95" customHeight="1" spans="1:11">
      <c r="A826" s="244" t="str">
        <f t="shared" si="24"/>
        <v>是</v>
      </c>
      <c r="B826" s="239">
        <v>21201</v>
      </c>
      <c r="C826" s="240"/>
      <c r="D826" s="240" t="s">
        <v>135</v>
      </c>
      <c r="E826" s="240"/>
      <c r="F826" s="241" t="s">
        <v>1410</v>
      </c>
      <c r="G826" s="238"/>
      <c r="H826" s="204" t="s">
        <v>1411</v>
      </c>
      <c r="I826" s="205">
        <f>SUM(I827:I837)</f>
        <v>18558</v>
      </c>
      <c r="J826" s="205">
        <f>SUM(J827:J837)</f>
        <v>18345</v>
      </c>
      <c r="K826" s="105">
        <f t="shared" si="25"/>
        <v>-0.011</v>
      </c>
    </row>
    <row r="827" ht="18.95" customHeight="1" spans="1:11">
      <c r="A827" s="244" t="str">
        <f t="shared" si="24"/>
        <v>是</v>
      </c>
      <c r="B827" s="239">
        <v>2120101</v>
      </c>
      <c r="C827" s="240"/>
      <c r="D827" s="240"/>
      <c r="E827" s="240" t="s">
        <v>135</v>
      </c>
      <c r="F827" s="242" t="s">
        <v>138</v>
      </c>
      <c r="G827" s="238">
        <v>3</v>
      </c>
      <c r="H827" s="204" t="s">
        <v>1412</v>
      </c>
      <c r="I827" s="205">
        <v>12831</v>
      </c>
      <c r="J827" s="205">
        <v>14545</v>
      </c>
      <c r="K827" s="105">
        <f t="shared" si="25"/>
        <v>0.134</v>
      </c>
    </row>
    <row r="828" ht="18.95" customHeight="1" spans="1:11">
      <c r="A828" s="244" t="str">
        <f t="shared" si="24"/>
        <v>是</v>
      </c>
      <c r="B828" s="239">
        <v>2120102</v>
      </c>
      <c r="C828" s="240"/>
      <c r="D828" s="240"/>
      <c r="E828" s="240" t="s">
        <v>140</v>
      </c>
      <c r="F828" s="242" t="s">
        <v>141</v>
      </c>
      <c r="G828" s="238">
        <v>3</v>
      </c>
      <c r="H828" s="204" t="s">
        <v>1413</v>
      </c>
      <c r="I828" s="205">
        <v>3741</v>
      </c>
      <c r="J828" s="205">
        <v>1875</v>
      </c>
      <c r="K828" s="105">
        <f t="shared" si="25"/>
        <v>-0.499</v>
      </c>
    </row>
    <row r="829" ht="18.95" customHeight="1" spans="1:11">
      <c r="A829" s="244" t="str">
        <f t="shared" si="24"/>
        <v>是</v>
      </c>
      <c r="B829" s="239">
        <v>2120103</v>
      </c>
      <c r="C829" s="240"/>
      <c r="D829" s="240"/>
      <c r="E829" s="240" t="s">
        <v>143</v>
      </c>
      <c r="F829" s="242" t="s">
        <v>144</v>
      </c>
      <c r="G829" s="238">
        <v>3</v>
      </c>
      <c r="H829" s="204" t="s">
        <v>1414</v>
      </c>
      <c r="I829" s="205">
        <v>295</v>
      </c>
      <c r="J829" s="205">
        <v>344</v>
      </c>
      <c r="K829" s="105">
        <f t="shared" si="25"/>
        <v>0.166</v>
      </c>
    </row>
    <row r="830" ht="18.95" customHeight="1" spans="1:11">
      <c r="A830" s="244" t="str">
        <f t="shared" si="24"/>
        <v>是</v>
      </c>
      <c r="B830" s="239">
        <v>2120104</v>
      </c>
      <c r="C830" s="240"/>
      <c r="D830" s="240"/>
      <c r="E830" s="240" t="s">
        <v>146</v>
      </c>
      <c r="F830" s="242" t="s">
        <v>1415</v>
      </c>
      <c r="G830" s="238">
        <v>3</v>
      </c>
      <c r="H830" s="204" t="s">
        <v>1416</v>
      </c>
      <c r="I830" s="205">
        <v>650</v>
      </c>
      <c r="J830" s="205">
        <v>250</v>
      </c>
      <c r="K830" s="105">
        <f t="shared" si="25"/>
        <v>-0.615</v>
      </c>
    </row>
    <row r="831" ht="18.95" hidden="1" customHeight="1" spans="1:11">
      <c r="A831" s="244" t="str">
        <f t="shared" si="24"/>
        <v>否</v>
      </c>
      <c r="B831" s="239">
        <v>2120105</v>
      </c>
      <c r="C831" s="240"/>
      <c r="D831" s="240"/>
      <c r="E831" s="240" t="s">
        <v>149</v>
      </c>
      <c r="F831" s="242" t="s">
        <v>1417</v>
      </c>
      <c r="G831" s="238">
        <v>3</v>
      </c>
      <c r="H831" s="243" t="s">
        <v>1418</v>
      </c>
      <c r="I831" s="205">
        <v>0</v>
      </c>
      <c r="J831" s="205">
        <v>0</v>
      </c>
      <c r="K831" s="63" t="str">
        <f t="shared" si="25"/>
        <v/>
      </c>
    </row>
    <row r="832" ht="18.95" customHeight="1" spans="1:11">
      <c r="A832" s="244" t="str">
        <f t="shared" si="24"/>
        <v>是</v>
      </c>
      <c r="B832" s="239">
        <v>2120106</v>
      </c>
      <c r="C832" s="240"/>
      <c r="D832" s="240"/>
      <c r="E832" s="240" t="s">
        <v>152</v>
      </c>
      <c r="F832" s="242" t="s">
        <v>1419</v>
      </c>
      <c r="G832" s="238">
        <v>3</v>
      </c>
      <c r="H832" s="204" t="s">
        <v>1420</v>
      </c>
      <c r="I832" s="205">
        <v>285</v>
      </c>
      <c r="J832" s="205">
        <v>0</v>
      </c>
      <c r="K832" s="105" t="str">
        <f t="shared" si="25"/>
        <v/>
      </c>
    </row>
    <row r="833" ht="18.95" hidden="1" customHeight="1" spans="1:11">
      <c r="A833" s="244" t="str">
        <f t="shared" si="24"/>
        <v>否</v>
      </c>
      <c r="B833" s="239">
        <v>2120107</v>
      </c>
      <c r="C833" s="240"/>
      <c r="D833" s="240"/>
      <c r="E833" s="240" t="s">
        <v>155</v>
      </c>
      <c r="F833" s="242" t="s">
        <v>1421</v>
      </c>
      <c r="G833" s="238">
        <v>3</v>
      </c>
      <c r="H833" s="243" t="s">
        <v>1422</v>
      </c>
      <c r="I833" s="205">
        <v>0</v>
      </c>
      <c r="J833" s="205">
        <v>0</v>
      </c>
      <c r="K833" s="63" t="str">
        <f t="shared" si="25"/>
        <v/>
      </c>
    </row>
    <row r="834" ht="18.95" hidden="1" customHeight="1" spans="1:11">
      <c r="A834" s="244" t="str">
        <f t="shared" si="24"/>
        <v>否</v>
      </c>
      <c r="B834" s="239">
        <v>2120108</v>
      </c>
      <c r="C834" s="240"/>
      <c r="D834" s="240"/>
      <c r="E834" s="240" t="s">
        <v>158</v>
      </c>
      <c r="F834" s="242" t="s">
        <v>1423</v>
      </c>
      <c r="G834" s="238">
        <v>3</v>
      </c>
      <c r="H834" s="243" t="s">
        <v>1424</v>
      </c>
      <c r="I834" s="205">
        <v>0</v>
      </c>
      <c r="J834" s="205">
        <v>0</v>
      </c>
      <c r="K834" s="63" t="str">
        <f t="shared" si="25"/>
        <v/>
      </c>
    </row>
    <row r="835" ht="18.95" hidden="1" customHeight="1" spans="1:11">
      <c r="A835" s="244" t="str">
        <f t="shared" si="24"/>
        <v>否</v>
      </c>
      <c r="B835" s="239">
        <v>2120109</v>
      </c>
      <c r="C835" s="240"/>
      <c r="D835" s="240"/>
      <c r="E835" s="240" t="s">
        <v>161</v>
      </c>
      <c r="F835" s="242" t="s">
        <v>1425</v>
      </c>
      <c r="G835" s="238">
        <v>3</v>
      </c>
      <c r="H835" s="243" t="s">
        <v>1426</v>
      </c>
      <c r="I835" s="205">
        <v>0</v>
      </c>
      <c r="J835" s="205">
        <v>0</v>
      </c>
      <c r="K835" s="63" t="str">
        <f t="shared" si="25"/>
        <v/>
      </c>
    </row>
    <row r="836" ht="18.95" hidden="1" customHeight="1" spans="1:11">
      <c r="A836" s="244" t="str">
        <f t="shared" si="24"/>
        <v>否</v>
      </c>
      <c r="B836" s="239">
        <v>2120110</v>
      </c>
      <c r="C836" s="240"/>
      <c r="D836" s="240"/>
      <c r="E836" s="240" t="s">
        <v>272</v>
      </c>
      <c r="F836" s="242" t="s">
        <v>1427</v>
      </c>
      <c r="G836" s="238">
        <v>3</v>
      </c>
      <c r="H836" s="243" t="s">
        <v>1428</v>
      </c>
      <c r="I836" s="205">
        <v>0</v>
      </c>
      <c r="J836" s="205">
        <v>0</v>
      </c>
      <c r="K836" s="63" t="str">
        <f t="shared" si="25"/>
        <v/>
      </c>
    </row>
    <row r="837" ht="18.95" customHeight="1" spans="1:11">
      <c r="A837" s="244" t="str">
        <f t="shared" si="24"/>
        <v>是</v>
      </c>
      <c r="B837" s="239">
        <v>2120199</v>
      </c>
      <c r="C837" s="240"/>
      <c r="D837" s="240"/>
      <c r="E837" s="240" t="s">
        <v>167</v>
      </c>
      <c r="F837" s="242" t="s">
        <v>1429</v>
      </c>
      <c r="G837" s="238">
        <v>3</v>
      </c>
      <c r="H837" s="204" t="s">
        <v>1430</v>
      </c>
      <c r="I837" s="205">
        <v>756</v>
      </c>
      <c r="J837" s="205">
        <v>1331</v>
      </c>
      <c r="K837" s="105">
        <f t="shared" si="25"/>
        <v>0.761</v>
      </c>
    </row>
    <row r="838" ht="18.95" customHeight="1" spans="1:11">
      <c r="A838" s="244" t="str">
        <f t="shared" si="24"/>
        <v>是</v>
      </c>
      <c r="B838" s="239">
        <v>21202</v>
      </c>
      <c r="C838" s="240"/>
      <c r="D838" s="240" t="s">
        <v>140</v>
      </c>
      <c r="E838" s="240" t="s">
        <v>135</v>
      </c>
      <c r="F838" s="241" t="s">
        <v>1431</v>
      </c>
      <c r="G838" s="238"/>
      <c r="H838" s="204" t="s">
        <v>1432</v>
      </c>
      <c r="I838" s="205">
        <v>2369</v>
      </c>
      <c r="J838" s="205">
        <v>2611</v>
      </c>
      <c r="K838" s="105">
        <f t="shared" si="25"/>
        <v>0.102</v>
      </c>
    </row>
    <row r="839" ht="18.95" customHeight="1" spans="1:11">
      <c r="A839" s="244" t="str">
        <f t="shared" si="24"/>
        <v>是</v>
      </c>
      <c r="B839" s="239">
        <v>21203</v>
      </c>
      <c r="C839" s="240"/>
      <c r="D839" s="240" t="s">
        <v>143</v>
      </c>
      <c r="E839" s="240"/>
      <c r="F839" s="241" t="s">
        <v>1433</v>
      </c>
      <c r="G839" s="238"/>
      <c r="H839" s="204" t="s">
        <v>1434</v>
      </c>
      <c r="I839" s="205">
        <f>SUM(I840:I841)</f>
        <v>133284</v>
      </c>
      <c r="J839" s="205">
        <f>SUM(J840:J841)</f>
        <v>297800</v>
      </c>
      <c r="K839" s="105">
        <f t="shared" si="25"/>
        <v>1.234</v>
      </c>
    </row>
    <row r="840" ht="18.95" customHeight="1" spans="1:11">
      <c r="A840" s="244" t="str">
        <f t="shared" si="24"/>
        <v>是</v>
      </c>
      <c r="B840" s="239">
        <v>2120303</v>
      </c>
      <c r="C840" s="240"/>
      <c r="D840" s="240"/>
      <c r="E840" s="240" t="s">
        <v>143</v>
      </c>
      <c r="F840" s="242" t="s">
        <v>1435</v>
      </c>
      <c r="G840" s="238">
        <v>3</v>
      </c>
      <c r="H840" s="204" t="s">
        <v>1436</v>
      </c>
      <c r="I840" s="205">
        <v>11965</v>
      </c>
      <c r="J840" s="205">
        <v>35503</v>
      </c>
      <c r="K840" s="105">
        <f t="shared" si="25"/>
        <v>1.967</v>
      </c>
    </row>
    <row r="841" ht="18.95" customHeight="1" spans="1:11">
      <c r="A841" s="244" t="str">
        <f t="shared" si="24"/>
        <v>是</v>
      </c>
      <c r="B841" s="239">
        <v>2120399</v>
      </c>
      <c r="C841" s="240"/>
      <c r="D841" s="240"/>
      <c r="E841" s="240" t="s">
        <v>167</v>
      </c>
      <c r="F841" s="242" t="s">
        <v>1437</v>
      </c>
      <c r="G841" s="238">
        <v>3</v>
      </c>
      <c r="H841" s="204" t="s">
        <v>1438</v>
      </c>
      <c r="I841" s="205">
        <v>121319</v>
      </c>
      <c r="J841" s="205">
        <v>262297</v>
      </c>
      <c r="K841" s="105">
        <f t="shared" si="25"/>
        <v>1.162</v>
      </c>
    </row>
    <row r="842" ht="18.95" customHeight="1" spans="1:11">
      <c r="A842" s="244" t="str">
        <f t="shared" ref="A842:A905" si="26">IF(AND(I842=0,J842=0),"否","是")</f>
        <v>是</v>
      </c>
      <c r="B842" s="239">
        <v>21205</v>
      </c>
      <c r="C842" s="240"/>
      <c r="D842" s="240" t="s">
        <v>149</v>
      </c>
      <c r="E842" s="240" t="s">
        <v>135</v>
      </c>
      <c r="F842" s="241" t="s">
        <v>1439</v>
      </c>
      <c r="G842" s="238"/>
      <c r="H842" s="204" t="s">
        <v>1440</v>
      </c>
      <c r="I842" s="205">
        <v>6891</v>
      </c>
      <c r="J842" s="205">
        <v>6052</v>
      </c>
      <c r="K842" s="105">
        <f t="shared" si="25"/>
        <v>-0.122</v>
      </c>
    </row>
    <row r="843" ht="18.95" customHeight="1" spans="1:11">
      <c r="A843" s="244" t="str">
        <f t="shared" si="26"/>
        <v>是</v>
      </c>
      <c r="B843" s="239">
        <v>21206</v>
      </c>
      <c r="C843" s="240"/>
      <c r="D843" s="240" t="s">
        <v>152</v>
      </c>
      <c r="E843" s="240" t="s">
        <v>135</v>
      </c>
      <c r="F843" s="241" t="s">
        <v>1441</v>
      </c>
      <c r="G843" s="238"/>
      <c r="H843" s="204" t="s">
        <v>1442</v>
      </c>
      <c r="I843" s="205">
        <v>70</v>
      </c>
      <c r="J843" s="205">
        <v>75</v>
      </c>
      <c r="K843" s="105">
        <f t="shared" si="25"/>
        <v>0.071</v>
      </c>
    </row>
    <row r="844" ht="18.95" customHeight="1" spans="1:11">
      <c r="A844" s="244" t="str">
        <f t="shared" si="26"/>
        <v>是</v>
      </c>
      <c r="B844" s="239">
        <v>21299</v>
      </c>
      <c r="C844" s="240"/>
      <c r="D844" s="240" t="s">
        <v>167</v>
      </c>
      <c r="E844" s="240" t="s">
        <v>167</v>
      </c>
      <c r="F844" s="241" t="s">
        <v>1443</v>
      </c>
      <c r="G844" s="238"/>
      <c r="H844" s="204" t="s">
        <v>1444</v>
      </c>
      <c r="I844" s="205">
        <v>93656</v>
      </c>
      <c r="J844" s="205">
        <v>132517</v>
      </c>
      <c r="K844" s="105">
        <f t="shared" si="25"/>
        <v>0.415</v>
      </c>
    </row>
    <row r="845" s="215" customFormat="1" ht="18.95" customHeight="1" spans="1:11">
      <c r="A845" s="244" t="str">
        <f t="shared" si="26"/>
        <v>是</v>
      </c>
      <c r="B845" s="236">
        <v>213</v>
      </c>
      <c r="C845" s="237" t="s">
        <v>1445</v>
      </c>
      <c r="D845" s="237" t="s">
        <v>132</v>
      </c>
      <c r="E845" s="237"/>
      <c r="F845" s="237" t="s">
        <v>1446</v>
      </c>
      <c r="G845" s="238"/>
      <c r="H845" s="202" t="s">
        <v>1447</v>
      </c>
      <c r="I845" s="203">
        <f>SUMIFS(I$846:I$977,$D$846:$D$977,"&lt;&gt;")</f>
        <v>282102</v>
      </c>
      <c r="J845" s="203">
        <f>SUMIFS(J$846:J$977,$D$846:$D$977,"&lt;&gt;")</f>
        <v>297256</v>
      </c>
      <c r="K845" s="102">
        <f t="shared" si="25"/>
        <v>0.054</v>
      </c>
    </row>
    <row r="846" ht="18.95" customHeight="1" spans="1:11">
      <c r="A846" s="244" t="str">
        <f t="shared" si="26"/>
        <v>是</v>
      </c>
      <c r="B846" s="239">
        <v>21301</v>
      </c>
      <c r="C846" s="240"/>
      <c r="D846" s="240" t="s">
        <v>135</v>
      </c>
      <c r="E846" s="240"/>
      <c r="F846" s="241" t="s">
        <v>1448</v>
      </c>
      <c r="G846" s="238"/>
      <c r="H846" s="204" t="s">
        <v>1449</v>
      </c>
      <c r="I846" s="205">
        <f>SUM(I847:I872)</f>
        <v>58384</v>
      </c>
      <c r="J846" s="205">
        <f>SUM(J847:J872)</f>
        <v>54265</v>
      </c>
      <c r="K846" s="105">
        <f t="shared" si="25"/>
        <v>-0.071</v>
      </c>
    </row>
    <row r="847" ht="18.95" customHeight="1" spans="1:11">
      <c r="A847" s="244" t="str">
        <f t="shared" si="26"/>
        <v>是</v>
      </c>
      <c r="B847" s="239">
        <v>2130101</v>
      </c>
      <c r="C847" s="240"/>
      <c r="D847" s="240"/>
      <c r="E847" s="240" t="s">
        <v>135</v>
      </c>
      <c r="F847" s="242" t="s">
        <v>138</v>
      </c>
      <c r="G847" s="238">
        <v>3</v>
      </c>
      <c r="H847" s="204" t="s">
        <v>1412</v>
      </c>
      <c r="I847" s="205">
        <v>12137</v>
      </c>
      <c r="J847" s="205">
        <v>13402</v>
      </c>
      <c r="K847" s="105">
        <f t="shared" si="25"/>
        <v>0.104</v>
      </c>
    </row>
    <row r="848" ht="18.95" customHeight="1" spans="1:11">
      <c r="A848" s="244" t="str">
        <f t="shared" si="26"/>
        <v>是</v>
      </c>
      <c r="B848" s="239">
        <v>2130102</v>
      </c>
      <c r="C848" s="240"/>
      <c r="D848" s="240"/>
      <c r="E848" s="240" t="s">
        <v>140</v>
      </c>
      <c r="F848" s="242" t="s">
        <v>141</v>
      </c>
      <c r="G848" s="238">
        <v>3</v>
      </c>
      <c r="H848" s="204" t="s">
        <v>1413</v>
      </c>
      <c r="I848" s="205">
        <v>582</v>
      </c>
      <c r="J848" s="205">
        <v>537</v>
      </c>
      <c r="K848" s="105">
        <f t="shared" si="25"/>
        <v>-0.077</v>
      </c>
    </row>
    <row r="849" ht="18.95" hidden="1" customHeight="1" spans="1:11">
      <c r="A849" s="244" t="str">
        <f t="shared" si="26"/>
        <v>否</v>
      </c>
      <c r="B849" s="239">
        <v>2130103</v>
      </c>
      <c r="C849" s="240"/>
      <c r="D849" s="240"/>
      <c r="E849" s="240" t="s">
        <v>143</v>
      </c>
      <c r="F849" s="242" t="s">
        <v>144</v>
      </c>
      <c r="G849" s="238">
        <v>3</v>
      </c>
      <c r="H849" s="204" t="s">
        <v>1414</v>
      </c>
      <c r="I849" s="205">
        <v>0</v>
      </c>
      <c r="J849" s="205">
        <v>0</v>
      </c>
      <c r="K849" s="63" t="str">
        <f t="shared" si="25"/>
        <v/>
      </c>
    </row>
    <row r="850" ht="18.95" customHeight="1" spans="1:11">
      <c r="A850" s="244" t="str">
        <f t="shared" si="26"/>
        <v>是</v>
      </c>
      <c r="B850" s="239">
        <v>2130104</v>
      </c>
      <c r="C850" s="240"/>
      <c r="D850" s="240"/>
      <c r="E850" s="240" t="s">
        <v>146</v>
      </c>
      <c r="F850" s="242" t="s">
        <v>165</v>
      </c>
      <c r="G850" s="238">
        <v>3</v>
      </c>
      <c r="H850" s="204" t="s">
        <v>1450</v>
      </c>
      <c r="I850" s="205">
        <v>21250</v>
      </c>
      <c r="J850" s="205">
        <v>19247</v>
      </c>
      <c r="K850" s="105">
        <f t="shared" si="25"/>
        <v>-0.094</v>
      </c>
    </row>
    <row r="851" ht="18.95" hidden="1" customHeight="1" spans="1:11">
      <c r="A851" s="244" t="str">
        <f t="shared" si="26"/>
        <v>否</v>
      </c>
      <c r="B851" s="239">
        <v>2130105</v>
      </c>
      <c r="C851" s="240"/>
      <c r="D851" s="240"/>
      <c r="E851" s="240" t="s">
        <v>149</v>
      </c>
      <c r="F851" s="242" t="s">
        <v>1451</v>
      </c>
      <c r="G851" s="238">
        <v>3</v>
      </c>
      <c r="H851" s="243" t="s">
        <v>1452</v>
      </c>
      <c r="I851" s="205">
        <v>0</v>
      </c>
      <c r="J851" s="205">
        <v>0</v>
      </c>
      <c r="K851" s="63" t="str">
        <f t="shared" si="25"/>
        <v/>
      </c>
    </row>
    <row r="852" ht="18.95" customHeight="1" spans="1:11">
      <c r="A852" s="244" t="str">
        <f t="shared" si="26"/>
        <v>是</v>
      </c>
      <c r="B852" s="239">
        <v>2130106</v>
      </c>
      <c r="C852" s="240"/>
      <c r="D852" s="240"/>
      <c r="E852" s="240" t="s">
        <v>152</v>
      </c>
      <c r="F852" s="242" t="s">
        <v>1453</v>
      </c>
      <c r="G852" s="238">
        <v>3</v>
      </c>
      <c r="H852" s="204" t="s">
        <v>1454</v>
      </c>
      <c r="I852" s="205">
        <v>4965</v>
      </c>
      <c r="J852" s="205">
        <v>3261</v>
      </c>
      <c r="K852" s="105">
        <f t="shared" si="25"/>
        <v>-0.343</v>
      </c>
    </row>
    <row r="853" ht="18.95" customHeight="1" spans="1:11">
      <c r="A853" s="244" t="str">
        <f t="shared" si="26"/>
        <v>是</v>
      </c>
      <c r="B853" s="239">
        <v>2130108</v>
      </c>
      <c r="C853" s="240"/>
      <c r="D853" s="240"/>
      <c r="E853" s="240" t="s">
        <v>158</v>
      </c>
      <c r="F853" s="242" t="s">
        <v>1455</v>
      </c>
      <c r="G853" s="238">
        <v>3</v>
      </c>
      <c r="H853" s="204" t="s">
        <v>1456</v>
      </c>
      <c r="I853" s="205">
        <v>1068</v>
      </c>
      <c r="J853" s="205">
        <v>1235</v>
      </c>
      <c r="K853" s="105">
        <f t="shared" si="25"/>
        <v>0.156</v>
      </c>
    </row>
    <row r="854" ht="18.95" customHeight="1" spans="1:11">
      <c r="A854" s="244" t="str">
        <f t="shared" si="26"/>
        <v>是</v>
      </c>
      <c r="B854" s="239">
        <v>2130109</v>
      </c>
      <c r="C854" s="240"/>
      <c r="D854" s="240"/>
      <c r="E854" s="240" t="s">
        <v>161</v>
      </c>
      <c r="F854" s="242" t="s">
        <v>1457</v>
      </c>
      <c r="G854" s="238">
        <v>3</v>
      </c>
      <c r="H854" s="204" t="s">
        <v>1458</v>
      </c>
      <c r="I854" s="205">
        <v>298</v>
      </c>
      <c r="J854" s="205">
        <v>157</v>
      </c>
      <c r="K854" s="105">
        <f t="shared" si="25"/>
        <v>-0.473</v>
      </c>
    </row>
    <row r="855" ht="18.95" customHeight="1" spans="1:11">
      <c r="A855" s="244" t="str">
        <f t="shared" si="26"/>
        <v>是</v>
      </c>
      <c r="B855" s="239">
        <v>2130110</v>
      </c>
      <c r="C855" s="240"/>
      <c r="D855" s="240"/>
      <c r="E855" s="240" t="s">
        <v>272</v>
      </c>
      <c r="F855" s="242" t="s">
        <v>1459</v>
      </c>
      <c r="G855" s="238">
        <v>3</v>
      </c>
      <c r="H855" s="204" t="s">
        <v>1460</v>
      </c>
      <c r="I855" s="205">
        <v>124</v>
      </c>
      <c r="J855" s="205">
        <v>147</v>
      </c>
      <c r="K855" s="105">
        <f t="shared" si="25"/>
        <v>0.185</v>
      </c>
    </row>
    <row r="856" ht="18.95" customHeight="1" spans="1:11">
      <c r="A856" s="244" t="str">
        <f t="shared" si="26"/>
        <v>是</v>
      </c>
      <c r="B856" s="239">
        <v>2130111</v>
      </c>
      <c r="C856" s="240"/>
      <c r="D856" s="240"/>
      <c r="E856" s="240" t="s">
        <v>289</v>
      </c>
      <c r="F856" s="242" t="s">
        <v>1461</v>
      </c>
      <c r="G856" s="238">
        <v>3</v>
      </c>
      <c r="H856" s="204" t="s">
        <v>1462</v>
      </c>
      <c r="I856" s="205">
        <v>6</v>
      </c>
      <c r="J856" s="205">
        <v>3</v>
      </c>
      <c r="K856" s="105">
        <f t="shared" si="25"/>
        <v>-0.5</v>
      </c>
    </row>
    <row r="857" ht="18.95" customHeight="1" spans="1:11">
      <c r="A857" s="244" t="str">
        <f t="shared" si="26"/>
        <v>是</v>
      </c>
      <c r="B857" s="239">
        <v>2130112</v>
      </c>
      <c r="C857" s="240"/>
      <c r="D857" s="240"/>
      <c r="E857" s="240" t="s">
        <v>292</v>
      </c>
      <c r="F857" s="242" t="s">
        <v>1463</v>
      </c>
      <c r="G857" s="238">
        <v>3</v>
      </c>
      <c r="H857" s="204" t="s">
        <v>1464</v>
      </c>
      <c r="I857" s="205">
        <v>930</v>
      </c>
      <c r="J857" s="205">
        <v>374</v>
      </c>
      <c r="K857" s="105">
        <f t="shared" si="25"/>
        <v>-0.598</v>
      </c>
    </row>
    <row r="858" ht="18.95" hidden="1" customHeight="1" spans="1:11">
      <c r="A858" s="244" t="str">
        <f t="shared" si="26"/>
        <v>否</v>
      </c>
      <c r="B858" s="239">
        <v>2130114</v>
      </c>
      <c r="C858" s="240"/>
      <c r="D858" s="240"/>
      <c r="E858" s="240" t="s">
        <v>322</v>
      </c>
      <c r="F858" s="242" t="s">
        <v>1465</v>
      </c>
      <c r="G858" s="238">
        <v>3</v>
      </c>
      <c r="H858" s="243" t="s">
        <v>1466</v>
      </c>
      <c r="I858" s="205">
        <v>0</v>
      </c>
      <c r="J858" s="205">
        <v>0</v>
      </c>
      <c r="K858" s="63" t="str">
        <f t="shared" si="25"/>
        <v/>
      </c>
    </row>
    <row r="859" ht="18.95" customHeight="1" spans="1:11">
      <c r="A859" s="244" t="str">
        <f t="shared" si="26"/>
        <v>是</v>
      </c>
      <c r="B859" s="239">
        <v>2130119</v>
      </c>
      <c r="C859" s="240"/>
      <c r="D859" s="240"/>
      <c r="E859" s="240" t="s">
        <v>536</v>
      </c>
      <c r="F859" s="242" t="s">
        <v>1467</v>
      </c>
      <c r="G859" s="238">
        <v>3</v>
      </c>
      <c r="H859" s="204" t="s">
        <v>1468</v>
      </c>
      <c r="I859" s="205">
        <v>793</v>
      </c>
      <c r="J859" s="205">
        <v>248</v>
      </c>
      <c r="K859" s="105">
        <f t="shared" si="25"/>
        <v>-0.687</v>
      </c>
    </row>
    <row r="860" ht="18.95" customHeight="1" spans="1:11">
      <c r="A860" s="244" t="str">
        <f t="shared" si="26"/>
        <v>是</v>
      </c>
      <c r="B860" s="239">
        <v>2130120</v>
      </c>
      <c r="C860" s="240"/>
      <c r="D860" s="240"/>
      <c r="E860" s="240" t="s">
        <v>1093</v>
      </c>
      <c r="F860" s="242" t="s">
        <v>1469</v>
      </c>
      <c r="G860" s="238">
        <v>3</v>
      </c>
      <c r="H860" s="204" t="s">
        <v>1470</v>
      </c>
      <c r="I860" s="205">
        <v>0</v>
      </c>
      <c r="J860" s="205">
        <v>700</v>
      </c>
      <c r="K860" s="105" t="str">
        <f t="shared" si="25"/>
        <v/>
      </c>
    </row>
    <row r="861" ht="18.95" hidden="1" customHeight="1" spans="1:11">
      <c r="A861" s="244" t="str">
        <f t="shared" si="26"/>
        <v>否</v>
      </c>
      <c r="B861" s="239">
        <v>2130121</v>
      </c>
      <c r="C861" s="240"/>
      <c r="D861" s="240"/>
      <c r="E861" s="240" t="s">
        <v>1100</v>
      </c>
      <c r="F861" s="242" t="s">
        <v>1471</v>
      </c>
      <c r="G861" s="238">
        <v>3</v>
      </c>
      <c r="H861" s="243" t="s">
        <v>1472</v>
      </c>
      <c r="I861" s="205">
        <v>0</v>
      </c>
      <c r="J861" s="205">
        <v>0</v>
      </c>
      <c r="K861" s="63" t="str">
        <f t="shared" ref="K861:K922" si="27">IF(OR(VALUE(J861)=0,ISERROR(J861/I861-1)),"",ROUND(J861/I861-1,3))</f>
        <v/>
      </c>
    </row>
    <row r="862" ht="18.95" customHeight="1" spans="1:11">
      <c r="A862" s="244" t="str">
        <f t="shared" si="26"/>
        <v>是</v>
      </c>
      <c r="B862" s="239">
        <v>2130122</v>
      </c>
      <c r="C862" s="240"/>
      <c r="D862" s="240"/>
      <c r="E862" s="240" t="s">
        <v>1473</v>
      </c>
      <c r="F862" s="242" t="s">
        <v>1474</v>
      </c>
      <c r="G862" s="238">
        <v>3</v>
      </c>
      <c r="H862" s="204" t="s">
        <v>1475</v>
      </c>
      <c r="I862" s="205">
        <v>812</v>
      </c>
      <c r="J862" s="205">
        <v>2766</v>
      </c>
      <c r="K862" s="105">
        <f t="shared" si="27"/>
        <v>2.406</v>
      </c>
    </row>
    <row r="863" ht="18.95" customHeight="1" spans="1:11">
      <c r="A863" s="244" t="str">
        <f t="shared" si="26"/>
        <v>是</v>
      </c>
      <c r="B863" s="239">
        <v>2130124</v>
      </c>
      <c r="C863" s="240"/>
      <c r="D863" s="240"/>
      <c r="E863" s="240" t="s">
        <v>374</v>
      </c>
      <c r="F863" s="242" t="s">
        <v>1476</v>
      </c>
      <c r="G863" s="238">
        <v>3</v>
      </c>
      <c r="H863" s="204" t="s">
        <v>1477</v>
      </c>
      <c r="I863" s="205">
        <v>1378</v>
      </c>
      <c r="J863" s="205">
        <v>666</v>
      </c>
      <c r="K863" s="105">
        <f t="shared" si="27"/>
        <v>-0.517</v>
      </c>
    </row>
    <row r="864" ht="18.95" customHeight="1" spans="1:11">
      <c r="A864" s="244" t="str">
        <f t="shared" si="26"/>
        <v>是</v>
      </c>
      <c r="B864" s="239">
        <v>2130125</v>
      </c>
      <c r="C864" s="240"/>
      <c r="D864" s="240"/>
      <c r="E864" s="240" t="s">
        <v>381</v>
      </c>
      <c r="F864" s="242" t="s">
        <v>1478</v>
      </c>
      <c r="G864" s="238">
        <v>3</v>
      </c>
      <c r="H864" s="204" t="s">
        <v>1479</v>
      </c>
      <c r="I864" s="205">
        <v>222</v>
      </c>
      <c r="J864" s="205">
        <v>200</v>
      </c>
      <c r="K864" s="105">
        <f t="shared" si="27"/>
        <v>-0.099</v>
      </c>
    </row>
    <row r="865" ht="18.95" customHeight="1" spans="1:11">
      <c r="A865" s="244" t="str">
        <f t="shared" si="26"/>
        <v>是</v>
      </c>
      <c r="B865" s="239">
        <v>2130126</v>
      </c>
      <c r="C865" s="240"/>
      <c r="D865" s="240"/>
      <c r="E865" s="240" t="s">
        <v>392</v>
      </c>
      <c r="F865" s="242" t="s">
        <v>1480</v>
      </c>
      <c r="G865" s="238">
        <v>3</v>
      </c>
      <c r="H865" s="204" t="s">
        <v>1481</v>
      </c>
      <c r="I865" s="205">
        <v>1033</v>
      </c>
      <c r="J865" s="205">
        <v>190</v>
      </c>
      <c r="K865" s="105">
        <f t="shared" si="27"/>
        <v>-0.816</v>
      </c>
    </row>
    <row r="866" ht="18.95" hidden="1" customHeight="1" spans="1:11">
      <c r="A866" s="244" t="str">
        <f t="shared" si="26"/>
        <v>否</v>
      </c>
      <c r="B866" s="239">
        <v>2130129</v>
      </c>
      <c r="C866" s="240"/>
      <c r="D866" s="240"/>
      <c r="E866" s="240" t="s">
        <v>404</v>
      </c>
      <c r="F866" s="242" t="s">
        <v>1482</v>
      </c>
      <c r="G866" s="238">
        <v>3</v>
      </c>
      <c r="H866" s="243" t="s">
        <v>1483</v>
      </c>
      <c r="I866" s="205">
        <v>0</v>
      </c>
      <c r="J866" s="205">
        <v>0</v>
      </c>
      <c r="K866" s="63" t="str">
        <f t="shared" si="27"/>
        <v/>
      </c>
    </row>
    <row r="867" ht="18.95" customHeight="1" spans="1:11">
      <c r="A867" s="244" t="str">
        <f t="shared" si="26"/>
        <v>是</v>
      </c>
      <c r="B867" s="239">
        <v>2130135</v>
      </c>
      <c r="C867" s="240"/>
      <c r="D867" s="240"/>
      <c r="E867" s="240" t="s">
        <v>435</v>
      </c>
      <c r="F867" s="242" t="s">
        <v>1484</v>
      </c>
      <c r="G867" s="238">
        <v>3</v>
      </c>
      <c r="H867" s="204" t="s">
        <v>1485</v>
      </c>
      <c r="I867" s="205">
        <v>5749</v>
      </c>
      <c r="J867" s="205">
        <v>5448</v>
      </c>
      <c r="K867" s="105">
        <f t="shared" si="27"/>
        <v>-0.052</v>
      </c>
    </row>
    <row r="868" ht="18.95" customHeight="1" spans="1:11">
      <c r="A868" s="244" t="str">
        <f t="shared" si="26"/>
        <v>是</v>
      </c>
      <c r="B868" s="239">
        <v>2130142</v>
      </c>
      <c r="C868" s="240"/>
      <c r="D868" s="240"/>
      <c r="E868" s="240" t="s">
        <v>1486</v>
      </c>
      <c r="F868" s="242" t="s">
        <v>1487</v>
      </c>
      <c r="G868" s="238">
        <v>3</v>
      </c>
      <c r="H868" s="204" t="s">
        <v>1488</v>
      </c>
      <c r="I868" s="205">
        <v>1686</v>
      </c>
      <c r="J868" s="205">
        <v>2461</v>
      </c>
      <c r="K868" s="105">
        <f t="shared" si="27"/>
        <v>0.46</v>
      </c>
    </row>
    <row r="869" ht="18.95" hidden="1" customHeight="1" spans="1:11">
      <c r="A869" s="244" t="str">
        <f t="shared" si="26"/>
        <v>否</v>
      </c>
      <c r="B869" s="239">
        <v>2130148</v>
      </c>
      <c r="C869" s="240"/>
      <c r="D869" s="240"/>
      <c r="E869" s="240" t="s">
        <v>1489</v>
      </c>
      <c r="F869" s="242" t="s">
        <v>1490</v>
      </c>
      <c r="G869" s="238">
        <v>3</v>
      </c>
      <c r="H869" s="243" t="s">
        <v>1491</v>
      </c>
      <c r="I869" s="205">
        <v>0</v>
      </c>
      <c r="J869" s="205">
        <v>0</v>
      </c>
      <c r="K869" s="63" t="str">
        <f t="shared" si="27"/>
        <v/>
      </c>
    </row>
    <row r="870" ht="18.95" customHeight="1" spans="1:11">
      <c r="A870" s="244" t="str">
        <f t="shared" si="26"/>
        <v>是</v>
      </c>
      <c r="B870" s="239">
        <v>2130152</v>
      </c>
      <c r="C870" s="240"/>
      <c r="D870" s="240"/>
      <c r="E870" s="240" t="s">
        <v>1492</v>
      </c>
      <c r="F870" s="242" t="s">
        <v>1493</v>
      </c>
      <c r="G870" s="238">
        <v>3</v>
      </c>
      <c r="H870" s="204" t="s">
        <v>1494</v>
      </c>
      <c r="I870" s="205">
        <v>2029</v>
      </c>
      <c r="J870" s="205">
        <v>1740</v>
      </c>
      <c r="K870" s="105">
        <f t="shared" si="27"/>
        <v>-0.142</v>
      </c>
    </row>
    <row r="871" ht="18.95" hidden="1" customHeight="1" spans="1:11">
      <c r="A871" s="244" t="str">
        <f t="shared" si="26"/>
        <v>否</v>
      </c>
      <c r="B871" s="239">
        <v>2130153</v>
      </c>
      <c r="C871" s="240"/>
      <c r="D871" s="240"/>
      <c r="E871" s="240" t="s">
        <v>1495</v>
      </c>
      <c r="F871" s="242" t="s">
        <v>1496</v>
      </c>
      <c r="G871" s="238">
        <v>3</v>
      </c>
      <c r="H871" s="243" t="s">
        <v>1497</v>
      </c>
      <c r="I871" s="205">
        <v>0</v>
      </c>
      <c r="J871" s="205">
        <v>0</v>
      </c>
      <c r="K871" s="63" t="str">
        <f t="shared" si="27"/>
        <v/>
      </c>
    </row>
    <row r="872" ht="18.95" customHeight="1" spans="1:11">
      <c r="A872" s="244" t="str">
        <f t="shared" si="26"/>
        <v>是</v>
      </c>
      <c r="B872" s="239">
        <v>2130199</v>
      </c>
      <c r="C872" s="240"/>
      <c r="D872" s="240"/>
      <c r="E872" s="240" t="s">
        <v>167</v>
      </c>
      <c r="F872" s="242" t="s">
        <v>1498</v>
      </c>
      <c r="G872" s="238">
        <v>3</v>
      </c>
      <c r="H872" s="204" t="s">
        <v>1499</v>
      </c>
      <c r="I872" s="205">
        <v>3322</v>
      </c>
      <c r="J872" s="205">
        <v>1483</v>
      </c>
      <c r="K872" s="105">
        <f t="shared" si="27"/>
        <v>-0.554</v>
      </c>
    </row>
    <row r="873" ht="18.95" customHeight="1" spans="1:11">
      <c r="A873" s="244" t="str">
        <f t="shared" si="26"/>
        <v>是</v>
      </c>
      <c r="B873" s="239">
        <v>21302</v>
      </c>
      <c r="C873" s="240"/>
      <c r="D873" s="240" t="s">
        <v>140</v>
      </c>
      <c r="E873" s="240"/>
      <c r="F873" s="241" t="s">
        <v>1500</v>
      </c>
      <c r="G873" s="238"/>
      <c r="H873" s="204" t="s">
        <v>1501</v>
      </c>
      <c r="I873" s="205">
        <f>SUM(I874:I900)</f>
        <v>37844</v>
      </c>
      <c r="J873" s="205">
        <f>SUM(J874:J900)</f>
        <v>43325</v>
      </c>
      <c r="K873" s="105">
        <f t="shared" si="27"/>
        <v>0.145</v>
      </c>
    </row>
    <row r="874" ht="18.95" customHeight="1" spans="1:11">
      <c r="A874" s="244" t="str">
        <f t="shared" si="26"/>
        <v>是</v>
      </c>
      <c r="B874" s="239">
        <v>2130201</v>
      </c>
      <c r="C874" s="240"/>
      <c r="D874" s="240"/>
      <c r="E874" s="240" t="s">
        <v>135</v>
      </c>
      <c r="F874" s="242" t="s">
        <v>138</v>
      </c>
      <c r="G874" s="238">
        <v>3</v>
      </c>
      <c r="H874" s="204" t="s">
        <v>1412</v>
      </c>
      <c r="I874" s="205">
        <v>10575</v>
      </c>
      <c r="J874" s="205">
        <v>11805</v>
      </c>
      <c r="K874" s="105">
        <f t="shared" si="27"/>
        <v>0.116</v>
      </c>
    </row>
    <row r="875" ht="18.95" customHeight="1" spans="1:11">
      <c r="A875" s="244" t="str">
        <f t="shared" si="26"/>
        <v>是</v>
      </c>
      <c r="B875" s="239">
        <v>2130202</v>
      </c>
      <c r="C875" s="240"/>
      <c r="D875" s="240"/>
      <c r="E875" s="240" t="s">
        <v>140</v>
      </c>
      <c r="F875" s="242" t="s">
        <v>141</v>
      </c>
      <c r="G875" s="238">
        <v>3</v>
      </c>
      <c r="H875" s="204" t="s">
        <v>1413</v>
      </c>
      <c r="I875" s="205">
        <v>806</v>
      </c>
      <c r="J875" s="205">
        <v>535</v>
      </c>
      <c r="K875" s="105">
        <f t="shared" si="27"/>
        <v>-0.336</v>
      </c>
    </row>
    <row r="876" ht="18.95" hidden="1" customHeight="1" spans="1:11">
      <c r="A876" s="244" t="str">
        <f t="shared" si="26"/>
        <v>否</v>
      </c>
      <c r="B876" s="239">
        <v>2130203</v>
      </c>
      <c r="C876" s="240"/>
      <c r="D876" s="240"/>
      <c r="E876" s="240" t="s">
        <v>143</v>
      </c>
      <c r="F876" s="242" t="s">
        <v>144</v>
      </c>
      <c r="G876" s="238">
        <v>3</v>
      </c>
      <c r="H876" s="243" t="s">
        <v>1414</v>
      </c>
      <c r="I876" s="205">
        <v>0</v>
      </c>
      <c r="J876" s="205">
        <v>0</v>
      </c>
      <c r="K876" s="63" t="str">
        <f t="shared" si="27"/>
        <v/>
      </c>
    </row>
    <row r="877" ht="18.95" customHeight="1" spans="1:11">
      <c r="A877" s="244" t="str">
        <f t="shared" si="26"/>
        <v>是</v>
      </c>
      <c r="B877" s="239">
        <v>2130204</v>
      </c>
      <c r="C877" s="240"/>
      <c r="D877" s="240"/>
      <c r="E877" s="240" t="s">
        <v>146</v>
      </c>
      <c r="F877" s="242" t="s">
        <v>1502</v>
      </c>
      <c r="G877" s="238">
        <v>3</v>
      </c>
      <c r="H877" s="204" t="s">
        <v>1503</v>
      </c>
      <c r="I877" s="205">
        <v>7520</v>
      </c>
      <c r="J877" s="205">
        <v>7474</v>
      </c>
      <c r="K877" s="105">
        <f t="shared" si="27"/>
        <v>-0.006</v>
      </c>
    </row>
    <row r="878" ht="18.95" customHeight="1" spans="1:11">
      <c r="A878" s="244" t="str">
        <f t="shared" si="26"/>
        <v>是</v>
      </c>
      <c r="B878" s="239">
        <v>2130205</v>
      </c>
      <c r="C878" s="240"/>
      <c r="D878" s="240"/>
      <c r="E878" s="240" t="s">
        <v>149</v>
      </c>
      <c r="F878" s="242" t="s">
        <v>1504</v>
      </c>
      <c r="G878" s="238">
        <v>3</v>
      </c>
      <c r="H878" s="204" t="s">
        <v>1505</v>
      </c>
      <c r="I878" s="205">
        <v>2053</v>
      </c>
      <c r="J878" s="205">
        <v>2237</v>
      </c>
      <c r="K878" s="105">
        <f t="shared" si="27"/>
        <v>0.09</v>
      </c>
    </row>
    <row r="879" ht="18.95" customHeight="1" spans="1:11">
      <c r="A879" s="244" t="str">
        <f t="shared" si="26"/>
        <v>是</v>
      </c>
      <c r="B879" s="239">
        <v>2130206</v>
      </c>
      <c r="C879" s="240"/>
      <c r="D879" s="240"/>
      <c r="E879" s="240" t="s">
        <v>152</v>
      </c>
      <c r="F879" s="242" t="s">
        <v>1506</v>
      </c>
      <c r="G879" s="238">
        <v>3</v>
      </c>
      <c r="H879" s="204" t="s">
        <v>1507</v>
      </c>
      <c r="I879" s="205">
        <v>87</v>
      </c>
      <c r="J879" s="205">
        <v>48</v>
      </c>
      <c r="K879" s="105">
        <f t="shared" si="27"/>
        <v>-0.448</v>
      </c>
    </row>
    <row r="880" ht="18.95" customHeight="1" spans="1:11">
      <c r="A880" s="244" t="str">
        <f t="shared" si="26"/>
        <v>是</v>
      </c>
      <c r="B880" s="239">
        <v>2130207</v>
      </c>
      <c r="C880" s="240"/>
      <c r="D880" s="240"/>
      <c r="E880" s="240" t="s">
        <v>155</v>
      </c>
      <c r="F880" s="242" t="s">
        <v>1508</v>
      </c>
      <c r="G880" s="238">
        <v>3</v>
      </c>
      <c r="H880" s="204" t="s">
        <v>1509</v>
      </c>
      <c r="I880" s="205">
        <v>1801</v>
      </c>
      <c r="J880" s="205">
        <v>1134</v>
      </c>
      <c r="K880" s="105">
        <f t="shared" si="27"/>
        <v>-0.37</v>
      </c>
    </row>
    <row r="881" ht="18.95" customHeight="1" spans="1:11">
      <c r="A881" s="244" t="str">
        <f t="shared" si="26"/>
        <v>是</v>
      </c>
      <c r="B881" s="239">
        <v>2130208</v>
      </c>
      <c r="C881" s="240"/>
      <c r="D881" s="240"/>
      <c r="E881" s="240" t="s">
        <v>158</v>
      </c>
      <c r="F881" s="242" t="s">
        <v>1510</v>
      </c>
      <c r="G881" s="238">
        <v>3</v>
      </c>
      <c r="H881" s="204" t="s">
        <v>1511</v>
      </c>
      <c r="I881" s="205">
        <v>80</v>
      </c>
      <c r="J881" s="205">
        <v>20</v>
      </c>
      <c r="K881" s="105">
        <f t="shared" si="27"/>
        <v>-0.75</v>
      </c>
    </row>
    <row r="882" ht="18.95" customHeight="1" spans="1:11">
      <c r="A882" s="244" t="str">
        <f t="shared" si="26"/>
        <v>是</v>
      </c>
      <c r="B882" s="239">
        <v>2130209</v>
      </c>
      <c r="C882" s="240"/>
      <c r="D882" s="240"/>
      <c r="E882" s="240" t="s">
        <v>161</v>
      </c>
      <c r="F882" s="242" t="s">
        <v>1512</v>
      </c>
      <c r="G882" s="238">
        <v>3</v>
      </c>
      <c r="H882" s="204" t="s">
        <v>1513</v>
      </c>
      <c r="I882" s="205">
        <v>8008</v>
      </c>
      <c r="J882" s="205">
        <v>13163</v>
      </c>
      <c r="K882" s="105">
        <f t="shared" si="27"/>
        <v>0.644</v>
      </c>
    </row>
    <row r="883" ht="18.95" customHeight="1" spans="1:11">
      <c r="A883" s="244" t="str">
        <f t="shared" si="26"/>
        <v>是</v>
      </c>
      <c r="B883" s="239">
        <v>2130210</v>
      </c>
      <c r="C883" s="240"/>
      <c r="D883" s="240"/>
      <c r="E883" s="240" t="s">
        <v>272</v>
      </c>
      <c r="F883" s="242" t="s">
        <v>1514</v>
      </c>
      <c r="G883" s="238">
        <v>3</v>
      </c>
      <c r="H883" s="204" t="s">
        <v>1515</v>
      </c>
      <c r="I883" s="205">
        <v>468</v>
      </c>
      <c r="J883" s="205">
        <v>201</v>
      </c>
      <c r="K883" s="105">
        <f t="shared" si="27"/>
        <v>-0.571</v>
      </c>
    </row>
    <row r="884" ht="18.95" customHeight="1" spans="1:11">
      <c r="A884" s="244" t="str">
        <f t="shared" si="26"/>
        <v>是</v>
      </c>
      <c r="B884" s="239">
        <v>2130211</v>
      </c>
      <c r="C884" s="240"/>
      <c r="D884" s="240"/>
      <c r="E884" s="240" t="s">
        <v>289</v>
      </c>
      <c r="F884" s="242" t="s">
        <v>1516</v>
      </c>
      <c r="G884" s="238">
        <v>3</v>
      </c>
      <c r="H884" s="204" t="s">
        <v>1517</v>
      </c>
      <c r="I884" s="205">
        <v>300</v>
      </c>
      <c r="J884" s="205">
        <v>84</v>
      </c>
      <c r="K884" s="105">
        <f t="shared" si="27"/>
        <v>-0.72</v>
      </c>
    </row>
    <row r="885" ht="18.95" customHeight="1" spans="1:11">
      <c r="A885" s="244" t="str">
        <f t="shared" si="26"/>
        <v>是</v>
      </c>
      <c r="B885" s="239">
        <v>2130212</v>
      </c>
      <c r="C885" s="240"/>
      <c r="D885" s="240"/>
      <c r="E885" s="240" t="s">
        <v>292</v>
      </c>
      <c r="F885" s="242" t="s">
        <v>1518</v>
      </c>
      <c r="G885" s="238">
        <v>3</v>
      </c>
      <c r="H885" s="204" t="s">
        <v>1519</v>
      </c>
      <c r="I885" s="205">
        <v>15</v>
      </c>
      <c r="J885" s="205">
        <v>0</v>
      </c>
      <c r="K885" s="105" t="str">
        <f t="shared" si="27"/>
        <v/>
      </c>
    </row>
    <row r="886" ht="18.95" customHeight="1" spans="1:11">
      <c r="A886" s="244" t="str">
        <f t="shared" si="26"/>
        <v>是</v>
      </c>
      <c r="B886" s="239">
        <v>2130213</v>
      </c>
      <c r="C886" s="240"/>
      <c r="D886" s="240"/>
      <c r="E886" s="240" t="s">
        <v>307</v>
      </c>
      <c r="F886" s="242" t="s">
        <v>1520</v>
      </c>
      <c r="G886" s="238">
        <v>3</v>
      </c>
      <c r="H886" s="204" t="s">
        <v>1521</v>
      </c>
      <c r="I886" s="205">
        <v>1065</v>
      </c>
      <c r="J886" s="205">
        <v>1119</v>
      </c>
      <c r="K886" s="105">
        <f t="shared" si="27"/>
        <v>0.051</v>
      </c>
    </row>
    <row r="887" ht="18.95" customHeight="1" spans="1:11">
      <c r="A887" s="244" t="str">
        <f t="shared" si="26"/>
        <v>是</v>
      </c>
      <c r="B887" s="239">
        <v>2130216</v>
      </c>
      <c r="C887" s="240"/>
      <c r="D887" s="240"/>
      <c r="E887" s="240" t="s">
        <v>528</v>
      </c>
      <c r="F887" s="242" t="s">
        <v>1522</v>
      </c>
      <c r="G887" s="238">
        <v>3</v>
      </c>
      <c r="H887" s="204" t="s">
        <v>1523</v>
      </c>
      <c r="I887" s="205">
        <v>11</v>
      </c>
      <c r="J887" s="205">
        <v>6</v>
      </c>
      <c r="K887" s="105">
        <f t="shared" si="27"/>
        <v>-0.455</v>
      </c>
    </row>
    <row r="888" ht="18.95" hidden="1" customHeight="1" spans="1:11">
      <c r="A888" s="244" t="str">
        <f t="shared" si="26"/>
        <v>否</v>
      </c>
      <c r="B888" s="239">
        <v>2130217</v>
      </c>
      <c r="C888" s="240"/>
      <c r="D888" s="240"/>
      <c r="E888" s="240" t="s">
        <v>350</v>
      </c>
      <c r="F888" s="242" t="s">
        <v>1524</v>
      </c>
      <c r="G888" s="238">
        <v>3</v>
      </c>
      <c r="H888" s="243" t="s">
        <v>1525</v>
      </c>
      <c r="I888" s="205">
        <v>0</v>
      </c>
      <c r="J888" s="205">
        <v>0</v>
      </c>
      <c r="K888" s="63" t="str">
        <f t="shared" si="27"/>
        <v/>
      </c>
    </row>
    <row r="889" ht="18.95" hidden="1" customHeight="1" spans="1:11">
      <c r="A889" s="244" t="str">
        <f t="shared" si="26"/>
        <v>否</v>
      </c>
      <c r="B889" s="239">
        <v>2130218</v>
      </c>
      <c r="C889" s="240"/>
      <c r="D889" s="240"/>
      <c r="E889" s="240" t="s">
        <v>533</v>
      </c>
      <c r="F889" s="242" t="s">
        <v>1526</v>
      </c>
      <c r="G889" s="238">
        <v>3</v>
      </c>
      <c r="H889" s="243" t="s">
        <v>1527</v>
      </c>
      <c r="I889" s="205">
        <v>0</v>
      </c>
      <c r="J889" s="205">
        <v>0</v>
      </c>
      <c r="K889" s="63" t="str">
        <f t="shared" si="27"/>
        <v/>
      </c>
    </row>
    <row r="890" ht="18.95" customHeight="1" spans="1:11">
      <c r="A890" s="244" t="str">
        <f t="shared" si="26"/>
        <v>是</v>
      </c>
      <c r="B890" s="239">
        <v>2130219</v>
      </c>
      <c r="C890" s="240"/>
      <c r="D890" s="240"/>
      <c r="E890" s="240" t="s">
        <v>536</v>
      </c>
      <c r="F890" s="242" t="s">
        <v>1528</v>
      </c>
      <c r="G890" s="238">
        <v>3</v>
      </c>
      <c r="H890" s="204" t="s">
        <v>1529</v>
      </c>
      <c r="I890" s="205">
        <v>0</v>
      </c>
      <c r="J890" s="205">
        <v>159</v>
      </c>
      <c r="K890" s="105" t="str">
        <f t="shared" si="27"/>
        <v/>
      </c>
    </row>
    <row r="891" ht="18.95" hidden="1" customHeight="1" spans="1:11">
      <c r="A891" s="244" t="str">
        <f t="shared" si="26"/>
        <v>否</v>
      </c>
      <c r="B891" s="239">
        <v>2130220</v>
      </c>
      <c r="C891" s="240"/>
      <c r="D891" s="240"/>
      <c r="E891" s="240" t="s">
        <v>1093</v>
      </c>
      <c r="F891" s="242" t="s">
        <v>1530</v>
      </c>
      <c r="G891" s="238">
        <v>3</v>
      </c>
      <c r="H891" s="243" t="s">
        <v>1531</v>
      </c>
      <c r="I891" s="205">
        <v>0</v>
      </c>
      <c r="J891" s="205">
        <v>0</v>
      </c>
      <c r="K891" s="63" t="str">
        <f t="shared" si="27"/>
        <v/>
      </c>
    </row>
    <row r="892" ht="18.95" customHeight="1" spans="1:11">
      <c r="A892" s="244" t="str">
        <f t="shared" si="26"/>
        <v>是</v>
      </c>
      <c r="B892" s="239">
        <v>2130221</v>
      </c>
      <c r="C892" s="240"/>
      <c r="D892" s="240"/>
      <c r="E892" s="240" t="s">
        <v>1100</v>
      </c>
      <c r="F892" s="242" t="s">
        <v>1532</v>
      </c>
      <c r="G892" s="238">
        <v>3</v>
      </c>
      <c r="H892" s="204" t="s">
        <v>1533</v>
      </c>
      <c r="I892" s="205">
        <v>1017</v>
      </c>
      <c r="J892" s="205">
        <v>2401</v>
      </c>
      <c r="K892" s="105">
        <f t="shared" si="27"/>
        <v>1.361</v>
      </c>
    </row>
    <row r="893" ht="18.95" hidden="1" customHeight="1" spans="1:11">
      <c r="A893" s="244" t="str">
        <f t="shared" si="26"/>
        <v>否</v>
      </c>
      <c r="B893" s="239">
        <v>2130223</v>
      </c>
      <c r="C893" s="240"/>
      <c r="D893" s="240"/>
      <c r="E893" s="240" t="s">
        <v>367</v>
      </c>
      <c r="F893" s="242" t="s">
        <v>1534</v>
      </c>
      <c r="G893" s="238">
        <v>3</v>
      </c>
      <c r="H893" s="243" t="s">
        <v>1535</v>
      </c>
      <c r="I893" s="205">
        <v>0</v>
      </c>
      <c r="J893" s="205">
        <v>0</v>
      </c>
      <c r="K893" s="63" t="str">
        <f t="shared" si="27"/>
        <v/>
      </c>
    </row>
    <row r="894" ht="18.95" customHeight="1" spans="1:11">
      <c r="A894" s="244" t="str">
        <f t="shared" si="26"/>
        <v>是</v>
      </c>
      <c r="B894" s="239">
        <v>2130224</v>
      </c>
      <c r="C894" s="240"/>
      <c r="D894" s="240"/>
      <c r="E894" s="240" t="s">
        <v>374</v>
      </c>
      <c r="F894" s="242" t="s">
        <v>1536</v>
      </c>
      <c r="G894" s="238">
        <v>3</v>
      </c>
      <c r="H894" s="204" t="s">
        <v>1537</v>
      </c>
      <c r="I894" s="205">
        <v>3</v>
      </c>
      <c r="J894" s="205">
        <v>0</v>
      </c>
      <c r="K894" s="105" t="str">
        <f t="shared" si="27"/>
        <v/>
      </c>
    </row>
    <row r="895" ht="18.95" hidden="1" customHeight="1" spans="1:11">
      <c r="A895" s="244" t="str">
        <f t="shared" si="26"/>
        <v>否</v>
      </c>
      <c r="B895" s="239">
        <v>2130225</v>
      </c>
      <c r="C895" s="240"/>
      <c r="D895" s="240"/>
      <c r="E895" s="240" t="s">
        <v>381</v>
      </c>
      <c r="F895" s="242" t="s">
        <v>1538</v>
      </c>
      <c r="G895" s="238">
        <v>3</v>
      </c>
      <c r="H895" s="243" t="s">
        <v>1539</v>
      </c>
      <c r="I895" s="205">
        <v>0</v>
      </c>
      <c r="J895" s="205">
        <v>0</v>
      </c>
      <c r="K895" s="63" t="str">
        <f t="shared" si="27"/>
        <v/>
      </c>
    </row>
    <row r="896" ht="18.95" hidden="1" customHeight="1" spans="1:11">
      <c r="A896" s="244" t="str">
        <f t="shared" si="26"/>
        <v>否</v>
      </c>
      <c r="B896" s="239">
        <v>2130226</v>
      </c>
      <c r="C896" s="240"/>
      <c r="D896" s="240"/>
      <c r="E896" s="240" t="s">
        <v>392</v>
      </c>
      <c r="F896" s="242" t="s">
        <v>1540</v>
      </c>
      <c r="G896" s="238">
        <v>3</v>
      </c>
      <c r="H896" s="204" t="s">
        <v>1541</v>
      </c>
      <c r="I896" s="205">
        <v>0</v>
      </c>
      <c r="J896" s="205">
        <v>0</v>
      </c>
      <c r="K896" s="63" t="str">
        <f t="shared" si="27"/>
        <v/>
      </c>
    </row>
    <row r="897" ht="18.95" customHeight="1" spans="1:11">
      <c r="A897" s="244" t="str">
        <f t="shared" si="26"/>
        <v>是</v>
      </c>
      <c r="B897" s="239">
        <v>2130227</v>
      </c>
      <c r="C897" s="240"/>
      <c r="D897" s="240"/>
      <c r="E897" s="240" t="s">
        <v>1126</v>
      </c>
      <c r="F897" s="242" t="s">
        <v>1542</v>
      </c>
      <c r="G897" s="238">
        <v>3</v>
      </c>
      <c r="H897" s="204" t="s">
        <v>1543</v>
      </c>
      <c r="I897" s="205">
        <v>563</v>
      </c>
      <c r="J897" s="205">
        <v>607</v>
      </c>
      <c r="K897" s="105">
        <f t="shared" si="27"/>
        <v>0.078</v>
      </c>
    </row>
    <row r="898" ht="18.95" hidden="1" customHeight="1" spans="1:11">
      <c r="A898" s="244" t="str">
        <f t="shared" si="26"/>
        <v>否</v>
      </c>
      <c r="B898" s="239">
        <v>2130232</v>
      </c>
      <c r="C898" s="240"/>
      <c r="D898" s="240"/>
      <c r="E898" s="240" t="s">
        <v>420</v>
      </c>
      <c r="F898" s="242" t="s">
        <v>1544</v>
      </c>
      <c r="G898" s="238">
        <v>3</v>
      </c>
      <c r="H898" s="204" t="s">
        <v>1545</v>
      </c>
      <c r="I898" s="205">
        <v>0</v>
      </c>
      <c r="J898" s="205">
        <v>0</v>
      </c>
      <c r="K898" s="63" t="str">
        <f t="shared" si="27"/>
        <v/>
      </c>
    </row>
    <row r="899" ht="18.95" customHeight="1" spans="1:11">
      <c r="A899" s="244" t="str">
        <f t="shared" si="26"/>
        <v>是</v>
      </c>
      <c r="B899" s="239">
        <v>2130234</v>
      </c>
      <c r="C899" s="240"/>
      <c r="D899" s="240"/>
      <c r="E899" s="240" t="s">
        <v>430</v>
      </c>
      <c r="F899" s="242" t="s">
        <v>1546</v>
      </c>
      <c r="G899" s="238">
        <v>3</v>
      </c>
      <c r="H899" s="204" t="s">
        <v>1547</v>
      </c>
      <c r="I899" s="205">
        <v>1924</v>
      </c>
      <c r="J899" s="205">
        <v>1283</v>
      </c>
      <c r="K899" s="105">
        <f t="shared" si="27"/>
        <v>-0.333</v>
      </c>
    </row>
    <row r="900" ht="18.95" customHeight="1" spans="1:11">
      <c r="A900" s="244" t="str">
        <f t="shared" si="26"/>
        <v>是</v>
      </c>
      <c r="B900" s="239">
        <v>2130299</v>
      </c>
      <c r="C900" s="240"/>
      <c r="D900" s="240"/>
      <c r="E900" s="240" t="s">
        <v>167</v>
      </c>
      <c r="F900" s="242" t="s">
        <v>1548</v>
      </c>
      <c r="G900" s="238">
        <v>3</v>
      </c>
      <c r="H900" s="204" t="s">
        <v>1549</v>
      </c>
      <c r="I900" s="205">
        <v>1548</v>
      </c>
      <c r="J900" s="205">
        <v>1049</v>
      </c>
      <c r="K900" s="105">
        <f t="shared" si="27"/>
        <v>-0.322</v>
      </c>
    </row>
    <row r="901" ht="18.95" customHeight="1" spans="1:11">
      <c r="A901" s="244" t="str">
        <f t="shared" si="26"/>
        <v>是</v>
      </c>
      <c r="B901" s="239">
        <v>21303</v>
      </c>
      <c r="C901" s="240"/>
      <c r="D901" s="240" t="s">
        <v>143</v>
      </c>
      <c r="E901" s="240"/>
      <c r="F901" s="241" t="s">
        <v>1550</v>
      </c>
      <c r="G901" s="238"/>
      <c r="H901" s="204" t="s">
        <v>1551</v>
      </c>
      <c r="I901" s="205">
        <f>SUM(I902:I928)</f>
        <v>39138</v>
      </c>
      <c r="J901" s="205">
        <f>SUM(J902:J928)</f>
        <v>38145</v>
      </c>
      <c r="K901" s="105">
        <f t="shared" si="27"/>
        <v>-0.025</v>
      </c>
    </row>
    <row r="902" ht="18.95" customHeight="1" spans="1:11">
      <c r="A902" s="244" t="str">
        <f t="shared" si="26"/>
        <v>是</v>
      </c>
      <c r="B902" s="239">
        <v>2130301</v>
      </c>
      <c r="C902" s="240"/>
      <c r="D902" s="240"/>
      <c r="E902" s="240" t="s">
        <v>135</v>
      </c>
      <c r="F902" s="242" t="s">
        <v>138</v>
      </c>
      <c r="G902" s="238">
        <v>3</v>
      </c>
      <c r="H902" s="204" t="s">
        <v>1412</v>
      </c>
      <c r="I902" s="205">
        <v>9848</v>
      </c>
      <c r="J902" s="205">
        <v>10035</v>
      </c>
      <c r="K902" s="105">
        <f t="shared" si="27"/>
        <v>0.019</v>
      </c>
    </row>
    <row r="903" ht="18.95" customHeight="1" spans="1:11">
      <c r="A903" s="244" t="str">
        <f t="shared" si="26"/>
        <v>是</v>
      </c>
      <c r="B903" s="239">
        <v>2130302</v>
      </c>
      <c r="C903" s="240"/>
      <c r="D903" s="240"/>
      <c r="E903" s="240" t="s">
        <v>140</v>
      </c>
      <c r="F903" s="242" t="s">
        <v>141</v>
      </c>
      <c r="G903" s="238">
        <v>3</v>
      </c>
      <c r="H903" s="204" t="s">
        <v>1413</v>
      </c>
      <c r="I903" s="205">
        <v>769</v>
      </c>
      <c r="J903" s="205">
        <v>337</v>
      </c>
      <c r="K903" s="105">
        <f t="shared" si="27"/>
        <v>-0.562</v>
      </c>
    </row>
    <row r="904" ht="18.95" customHeight="1" spans="1:11">
      <c r="A904" s="244" t="str">
        <f t="shared" si="26"/>
        <v>是</v>
      </c>
      <c r="B904" s="239">
        <v>2130303</v>
      </c>
      <c r="C904" s="240"/>
      <c r="D904" s="240"/>
      <c r="E904" s="240" t="s">
        <v>143</v>
      </c>
      <c r="F904" s="242" t="s">
        <v>144</v>
      </c>
      <c r="G904" s="238">
        <v>3</v>
      </c>
      <c r="H904" s="204" t="s">
        <v>1414</v>
      </c>
      <c r="I904" s="205">
        <v>681</v>
      </c>
      <c r="J904" s="205">
        <v>405</v>
      </c>
      <c r="K904" s="105">
        <f t="shared" si="27"/>
        <v>-0.405</v>
      </c>
    </row>
    <row r="905" ht="18.95" customHeight="1" spans="1:11">
      <c r="A905" s="244" t="str">
        <f t="shared" si="26"/>
        <v>是</v>
      </c>
      <c r="B905" s="239">
        <v>2130304</v>
      </c>
      <c r="C905" s="240"/>
      <c r="D905" s="240"/>
      <c r="E905" s="240" t="s">
        <v>146</v>
      </c>
      <c r="F905" s="242" t="s">
        <v>1552</v>
      </c>
      <c r="G905" s="238">
        <v>3</v>
      </c>
      <c r="H905" s="204" t="s">
        <v>1553</v>
      </c>
      <c r="I905" s="205">
        <v>716</v>
      </c>
      <c r="J905" s="205">
        <v>678</v>
      </c>
      <c r="K905" s="105">
        <f t="shared" si="27"/>
        <v>-0.053</v>
      </c>
    </row>
    <row r="906" ht="18.95" customHeight="1" spans="1:11">
      <c r="A906" s="244" t="str">
        <f t="shared" ref="A906:A969" si="28">IF(AND(I906=0,J906=0),"否","是")</f>
        <v>是</v>
      </c>
      <c r="B906" s="239">
        <v>2130305</v>
      </c>
      <c r="C906" s="240"/>
      <c r="D906" s="240"/>
      <c r="E906" s="240" t="s">
        <v>149</v>
      </c>
      <c r="F906" s="242" t="s">
        <v>1554</v>
      </c>
      <c r="G906" s="238">
        <v>3</v>
      </c>
      <c r="H906" s="204" t="s">
        <v>1555</v>
      </c>
      <c r="I906" s="205">
        <v>9591</v>
      </c>
      <c r="J906" s="205">
        <v>5496</v>
      </c>
      <c r="K906" s="105">
        <f t="shared" si="27"/>
        <v>-0.427</v>
      </c>
    </row>
    <row r="907" ht="18.95" customHeight="1" spans="1:11">
      <c r="A907" s="244" t="str">
        <f t="shared" si="28"/>
        <v>是</v>
      </c>
      <c r="B907" s="239">
        <v>2130306</v>
      </c>
      <c r="C907" s="240"/>
      <c r="D907" s="240"/>
      <c r="E907" s="240" t="s">
        <v>152</v>
      </c>
      <c r="F907" s="242" t="s">
        <v>1556</v>
      </c>
      <c r="G907" s="238">
        <v>3</v>
      </c>
      <c r="H907" s="204" t="s">
        <v>1557</v>
      </c>
      <c r="I907" s="205">
        <v>2445</v>
      </c>
      <c r="J907" s="205">
        <v>2832</v>
      </c>
      <c r="K907" s="105">
        <f t="shared" si="27"/>
        <v>0.158</v>
      </c>
    </row>
    <row r="908" ht="18.95" hidden="1" customHeight="1" spans="1:11">
      <c r="A908" s="244" t="str">
        <f t="shared" si="28"/>
        <v>否</v>
      </c>
      <c r="B908" s="239">
        <v>2130307</v>
      </c>
      <c r="C908" s="240"/>
      <c r="D908" s="240"/>
      <c r="E908" s="240" t="s">
        <v>155</v>
      </c>
      <c r="F908" s="242" t="s">
        <v>1558</v>
      </c>
      <c r="G908" s="238">
        <v>3</v>
      </c>
      <c r="H908" s="243" t="s">
        <v>1559</v>
      </c>
      <c r="I908" s="205">
        <v>0</v>
      </c>
      <c r="J908" s="205">
        <v>0</v>
      </c>
      <c r="K908" s="63" t="str">
        <f t="shared" si="27"/>
        <v/>
      </c>
    </row>
    <row r="909" ht="18.95" customHeight="1" spans="1:11">
      <c r="A909" s="244" t="str">
        <f t="shared" si="28"/>
        <v>是</v>
      </c>
      <c r="B909" s="239">
        <v>2130308</v>
      </c>
      <c r="C909" s="240"/>
      <c r="D909" s="240"/>
      <c r="E909" s="240" t="s">
        <v>158</v>
      </c>
      <c r="F909" s="242" t="s">
        <v>1560</v>
      </c>
      <c r="G909" s="238">
        <v>3</v>
      </c>
      <c r="H909" s="204" t="s">
        <v>1561</v>
      </c>
      <c r="I909" s="205">
        <v>165</v>
      </c>
      <c r="J909" s="205">
        <v>212</v>
      </c>
      <c r="K909" s="105">
        <f t="shared" si="27"/>
        <v>0.285</v>
      </c>
    </row>
    <row r="910" ht="18.95" hidden="1" customHeight="1" spans="1:11">
      <c r="A910" s="244" t="str">
        <f t="shared" si="28"/>
        <v>否</v>
      </c>
      <c r="B910" s="239">
        <v>2130309</v>
      </c>
      <c r="C910" s="240"/>
      <c r="D910" s="240"/>
      <c r="E910" s="240" t="s">
        <v>161</v>
      </c>
      <c r="F910" s="242" t="s">
        <v>1562</v>
      </c>
      <c r="G910" s="238">
        <v>3</v>
      </c>
      <c r="H910" s="243" t="s">
        <v>1563</v>
      </c>
      <c r="I910" s="205">
        <v>0</v>
      </c>
      <c r="J910" s="205">
        <v>0</v>
      </c>
      <c r="K910" s="63" t="str">
        <f t="shared" si="27"/>
        <v/>
      </c>
    </row>
    <row r="911" ht="18.95" customHeight="1" spans="1:11">
      <c r="A911" s="244" t="str">
        <f t="shared" si="28"/>
        <v>是</v>
      </c>
      <c r="B911" s="239">
        <v>2130310</v>
      </c>
      <c r="C911" s="240"/>
      <c r="D911" s="240"/>
      <c r="E911" s="240" t="s">
        <v>272</v>
      </c>
      <c r="F911" s="242" t="s">
        <v>1564</v>
      </c>
      <c r="G911" s="238">
        <v>3</v>
      </c>
      <c r="H911" s="204" t="s">
        <v>1565</v>
      </c>
      <c r="I911" s="205">
        <v>1804</v>
      </c>
      <c r="J911" s="205">
        <v>2023</v>
      </c>
      <c r="K911" s="105">
        <f t="shared" si="27"/>
        <v>0.121</v>
      </c>
    </row>
    <row r="912" ht="18.95" customHeight="1" spans="1:11">
      <c r="A912" s="244" t="str">
        <f t="shared" si="28"/>
        <v>是</v>
      </c>
      <c r="B912" s="239">
        <v>2130311</v>
      </c>
      <c r="C912" s="240"/>
      <c r="D912" s="240"/>
      <c r="E912" s="240" t="s">
        <v>289</v>
      </c>
      <c r="F912" s="242" t="s">
        <v>1566</v>
      </c>
      <c r="G912" s="238">
        <v>3</v>
      </c>
      <c r="H912" s="204" t="s">
        <v>1567</v>
      </c>
      <c r="I912" s="205">
        <v>78</v>
      </c>
      <c r="J912" s="205">
        <v>0</v>
      </c>
      <c r="K912" s="105" t="str">
        <f t="shared" si="27"/>
        <v/>
      </c>
    </row>
    <row r="913" ht="18.95" customHeight="1" spans="1:11">
      <c r="A913" s="244" t="str">
        <f t="shared" si="28"/>
        <v>是</v>
      </c>
      <c r="B913" s="239">
        <v>2130312</v>
      </c>
      <c r="C913" s="240"/>
      <c r="D913" s="240"/>
      <c r="E913" s="240" t="s">
        <v>292</v>
      </c>
      <c r="F913" s="242" t="s">
        <v>1568</v>
      </c>
      <c r="G913" s="238">
        <v>3</v>
      </c>
      <c r="H913" s="204" t="s">
        <v>1569</v>
      </c>
      <c r="I913" s="205">
        <v>84</v>
      </c>
      <c r="J913" s="205">
        <v>82</v>
      </c>
      <c r="K913" s="105">
        <f t="shared" si="27"/>
        <v>-0.024</v>
      </c>
    </row>
    <row r="914" ht="18.95" hidden="1" customHeight="1" spans="1:11">
      <c r="A914" s="244" t="str">
        <f t="shared" si="28"/>
        <v>否</v>
      </c>
      <c r="B914" s="239">
        <v>2130313</v>
      </c>
      <c r="C914" s="240"/>
      <c r="D914" s="240"/>
      <c r="E914" s="240" t="s">
        <v>307</v>
      </c>
      <c r="F914" s="242" t="s">
        <v>1570</v>
      </c>
      <c r="G914" s="238">
        <v>3</v>
      </c>
      <c r="H914" s="243" t="s">
        <v>1571</v>
      </c>
      <c r="I914" s="205">
        <v>0</v>
      </c>
      <c r="J914" s="205">
        <v>0</v>
      </c>
      <c r="K914" s="63" t="str">
        <f t="shared" si="27"/>
        <v/>
      </c>
    </row>
    <row r="915" ht="18.95" customHeight="1" spans="1:11">
      <c r="A915" s="244" t="str">
        <f t="shared" si="28"/>
        <v>是</v>
      </c>
      <c r="B915" s="239">
        <v>2130314</v>
      </c>
      <c r="C915" s="240"/>
      <c r="D915" s="240"/>
      <c r="E915" s="240" t="s">
        <v>322</v>
      </c>
      <c r="F915" s="242" t="s">
        <v>1572</v>
      </c>
      <c r="G915" s="238">
        <v>3</v>
      </c>
      <c r="H915" s="204" t="s">
        <v>1573</v>
      </c>
      <c r="I915" s="205">
        <v>1877</v>
      </c>
      <c r="J915" s="205">
        <v>1759</v>
      </c>
      <c r="K915" s="105">
        <f t="shared" si="27"/>
        <v>-0.063</v>
      </c>
    </row>
    <row r="916" ht="18.95" customHeight="1" spans="1:11">
      <c r="A916" s="244" t="str">
        <f t="shared" si="28"/>
        <v>是</v>
      </c>
      <c r="B916" s="239">
        <v>2130315</v>
      </c>
      <c r="C916" s="240"/>
      <c r="D916" s="240"/>
      <c r="E916" s="240" t="s">
        <v>339</v>
      </c>
      <c r="F916" s="242" t="s">
        <v>1574</v>
      </c>
      <c r="G916" s="238">
        <v>3</v>
      </c>
      <c r="H916" s="204" t="s">
        <v>1575</v>
      </c>
      <c r="I916" s="205">
        <v>111</v>
      </c>
      <c r="J916" s="205">
        <v>64</v>
      </c>
      <c r="K916" s="105">
        <f t="shared" si="27"/>
        <v>-0.423</v>
      </c>
    </row>
    <row r="917" ht="18.95" customHeight="1" spans="1:11">
      <c r="A917" s="244" t="str">
        <f t="shared" si="28"/>
        <v>是</v>
      </c>
      <c r="B917" s="239">
        <v>2130316</v>
      </c>
      <c r="C917" s="240"/>
      <c r="D917" s="240"/>
      <c r="E917" s="240" t="s">
        <v>528</v>
      </c>
      <c r="F917" s="242" t="s">
        <v>1576</v>
      </c>
      <c r="G917" s="238">
        <v>3</v>
      </c>
      <c r="H917" s="204" t="s">
        <v>1577</v>
      </c>
      <c r="I917" s="205">
        <v>8168</v>
      </c>
      <c r="J917" s="205">
        <v>8308</v>
      </c>
      <c r="K917" s="105">
        <f t="shared" si="27"/>
        <v>0.017</v>
      </c>
    </row>
    <row r="918" ht="18.95" customHeight="1" spans="1:11">
      <c r="A918" s="244" t="str">
        <f t="shared" si="28"/>
        <v>是</v>
      </c>
      <c r="B918" s="239">
        <v>2130317</v>
      </c>
      <c r="C918" s="240"/>
      <c r="D918" s="240"/>
      <c r="E918" s="240" t="s">
        <v>350</v>
      </c>
      <c r="F918" s="242" t="s">
        <v>1578</v>
      </c>
      <c r="G918" s="238">
        <v>3</v>
      </c>
      <c r="H918" s="204" t="s">
        <v>1579</v>
      </c>
      <c r="I918" s="205">
        <v>694</v>
      </c>
      <c r="J918" s="205">
        <v>1307</v>
      </c>
      <c r="K918" s="105">
        <f t="shared" si="27"/>
        <v>0.883</v>
      </c>
    </row>
    <row r="919" ht="18.95" hidden="1" customHeight="1" spans="1:11">
      <c r="A919" s="244" t="str">
        <f t="shared" si="28"/>
        <v>否</v>
      </c>
      <c r="B919" s="239">
        <v>2130318</v>
      </c>
      <c r="C919" s="240"/>
      <c r="D919" s="240"/>
      <c r="E919" s="240" t="s">
        <v>533</v>
      </c>
      <c r="F919" s="242" t="s">
        <v>1580</v>
      </c>
      <c r="G919" s="238">
        <v>3</v>
      </c>
      <c r="H919" s="243" t="s">
        <v>1581</v>
      </c>
      <c r="I919" s="205">
        <v>0</v>
      </c>
      <c r="J919" s="205">
        <v>0</v>
      </c>
      <c r="K919" s="63" t="str">
        <f t="shared" si="27"/>
        <v/>
      </c>
    </row>
    <row r="920" ht="18.95" hidden="1" customHeight="1" spans="1:11">
      <c r="A920" s="244" t="str">
        <f t="shared" si="28"/>
        <v>否</v>
      </c>
      <c r="B920" s="239">
        <v>2130319</v>
      </c>
      <c r="C920" s="240"/>
      <c r="D920" s="240"/>
      <c r="E920" s="240" t="s">
        <v>536</v>
      </c>
      <c r="F920" s="248" t="s">
        <v>1582</v>
      </c>
      <c r="G920" s="238">
        <v>3</v>
      </c>
      <c r="H920" s="244" t="s">
        <v>1583</v>
      </c>
      <c r="I920" s="205">
        <v>0</v>
      </c>
      <c r="J920" s="205">
        <v>0</v>
      </c>
      <c r="K920" s="63" t="str">
        <f t="shared" si="27"/>
        <v/>
      </c>
    </row>
    <row r="921" ht="18.95" hidden="1" customHeight="1" spans="1:11">
      <c r="A921" s="244" t="str">
        <f t="shared" si="28"/>
        <v>否</v>
      </c>
      <c r="B921" s="239">
        <v>2130321</v>
      </c>
      <c r="C921" s="240"/>
      <c r="D921" s="240"/>
      <c r="E921" s="240" t="s">
        <v>1100</v>
      </c>
      <c r="F921" s="242" t="s">
        <v>1584</v>
      </c>
      <c r="G921" s="238">
        <v>3</v>
      </c>
      <c r="H921" s="204" t="s">
        <v>1585</v>
      </c>
      <c r="I921" s="205">
        <v>0</v>
      </c>
      <c r="J921" s="205">
        <v>0</v>
      </c>
      <c r="K921" s="63" t="str">
        <f t="shared" si="27"/>
        <v/>
      </c>
    </row>
    <row r="922" ht="18.95" hidden="1" customHeight="1" spans="1:11">
      <c r="A922" s="244" t="str">
        <f t="shared" si="28"/>
        <v>否</v>
      </c>
      <c r="B922" s="239">
        <v>2130322</v>
      </c>
      <c r="C922" s="240"/>
      <c r="D922" s="240"/>
      <c r="E922" s="240" t="s">
        <v>1473</v>
      </c>
      <c r="F922" s="242" t="s">
        <v>1586</v>
      </c>
      <c r="G922" s="238">
        <v>3</v>
      </c>
      <c r="H922" s="243" t="s">
        <v>1587</v>
      </c>
      <c r="I922" s="205">
        <v>0</v>
      </c>
      <c r="J922" s="205">
        <v>0</v>
      </c>
      <c r="K922" s="63" t="str">
        <f t="shared" si="27"/>
        <v/>
      </c>
    </row>
    <row r="923" ht="18.95" hidden="1" customHeight="1" spans="1:11">
      <c r="A923" s="244" t="str">
        <f t="shared" si="28"/>
        <v>否</v>
      </c>
      <c r="B923" s="239">
        <v>2130331</v>
      </c>
      <c r="C923" s="240"/>
      <c r="D923" s="240"/>
      <c r="E923" s="240" t="s">
        <v>413</v>
      </c>
      <c r="F923" s="242" t="s">
        <v>1588</v>
      </c>
      <c r="G923" s="238">
        <v>3</v>
      </c>
      <c r="H923" s="204" t="s">
        <v>1589</v>
      </c>
      <c r="I923" s="205">
        <v>0</v>
      </c>
      <c r="J923" s="205">
        <v>0</v>
      </c>
      <c r="K923" s="63" t="str">
        <f t="shared" ref="K923:K989" si="29">IF(OR(VALUE(J923)=0,ISERROR(J923/I923-1)),"",ROUND(J923/I923-1,3))</f>
        <v/>
      </c>
    </row>
    <row r="924" ht="18.95" hidden="1" customHeight="1" spans="1:11">
      <c r="A924" s="244" t="str">
        <f t="shared" si="28"/>
        <v>否</v>
      </c>
      <c r="B924" s="239">
        <v>2130332</v>
      </c>
      <c r="C924" s="240"/>
      <c r="D924" s="240"/>
      <c r="E924" s="240" t="s">
        <v>420</v>
      </c>
      <c r="F924" s="242" t="s">
        <v>1590</v>
      </c>
      <c r="G924" s="238">
        <v>3</v>
      </c>
      <c r="H924" s="243" t="s">
        <v>1591</v>
      </c>
      <c r="I924" s="205">
        <v>0</v>
      </c>
      <c r="J924" s="205">
        <v>0</v>
      </c>
      <c r="K924" s="63" t="str">
        <f t="shared" si="29"/>
        <v/>
      </c>
    </row>
    <row r="925" ht="18.95" hidden="1" customHeight="1" spans="1:11">
      <c r="A925" s="244" t="str">
        <f t="shared" si="28"/>
        <v>否</v>
      </c>
      <c r="B925" s="239">
        <v>2130333</v>
      </c>
      <c r="C925" s="240"/>
      <c r="D925" s="240"/>
      <c r="E925" s="240" t="s">
        <v>425</v>
      </c>
      <c r="F925" s="242" t="s">
        <v>1534</v>
      </c>
      <c r="G925" s="238">
        <v>3</v>
      </c>
      <c r="H925" s="243" t="s">
        <v>1535</v>
      </c>
      <c r="I925" s="205">
        <v>0</v>
      </c>
      <c r="J925" s="205">
        <v>0</v>
      </c>
      <c r="K925" s="63" t="str">
        <f t="shared" si="29"/>
        <v/>
      </c>
    </row>
    <row r="926" ht="18.95" hidden="1" customHeight="1" spans="1:11">
      <c r="A926" s="244" t="str">
        <f t="shared" si="28"/>
        <v>否</v>
      </c>
      <c r="B926" s="239">
        <v>2130334</v>
      </c>
      <c r="C926" s="240"/>
      <c r="D926" s="240"/>
      <c r="E926" s="240" t="s">
        <v>430</v>
      </c>
      <c r="F926" s="242" t="s">
        <v>1592</v>
      </c>
      <c r="G926" s="238">
        <v>3</v>
      </c>
      <c r="H926" s="204" t="s">
        <v>1593</v>
      </c>
      <c r="I926" s="205">
        <v>0</v>
      </c>
      <c r="J926" s="205">
        <v>0</v>
      </c>
      <c r="K926" s="63" t="str">
        <f t="shared" si="29"/>
        <v/>
      </c>
    </row>
    <row r="927" ht="18.95" customHeight="1" spans="1:11">
      <c r="A927" s="244" t="str">
        <f t="shared" si="28"/>
        <v>是</v>
      </c>
      <c r="B927" s="239">
        <v>2130335</v>
      </c>
      <c r="C927" s="240"/>
      <c r="D927" s="240"/>
      <c r="E927" s="240" t="s">
        <v>435</v>
      </c>
      <c r="F927" s="242" t="s">
        <v>1594</v>
      </c>
      <c r="G927" s="238">
        <v>3</v>
      </c>
      <c r="H927" s="204" t="s">
        <v>1595</v>
      </c>
      <c r="I927" s="205">
        <v>1270</v>
      </c>
      <c r="J927" s="205">
        <v>4524</v>
      </c>
      <c r="K927" s="105">
        <f t="shared" si="29"/>
        <v>2.562</v>
      </c>
    </row>
    <row r="928" ht="18.95" customHeight="1" spans="1:11">
      <c r="A928" s="244" t="str">
        <f t="shared" si="28"/>
        <v>是</v>
      </c>
      <c r="B928" s="239">
        <v>2130399</v>
      </c>
      <c r="C928" s="240"/>
      <c r="D928" s="240"/>
      <c r="E928" s="240" t="s">
        <v>167</v>
      </c>
      <c r="F928" s="242" t="s">
        <v>1596</v>
      </c>
      <c r="G928" s="238">
        <v>3</v>
      </c>
      <c r="H928" s="204" t="s">
        <v>1597</v>
      </c>
      <c r="I928" s="205">
        <v>837</v>
      </c>
      <c r="J928" s="205">
        <v>83</v>
      </c>
      <c r="K928" s="105">
        <f t="shared" si="29"/>
        <v>-0.901</v>
      </c>
    </row>
    <row r="929" ht="18.95" hidden="1" customHeight="1" spans="1:11">
      <c r="A929" s="244" t="str">
        <f t="shared" si="28"/>
        <v>否</v>
      </c>
      <c r="B929" s="239">
        <v>21304</v>
      </c>
      <c r="C929" s="240"/>
      <c r="D929" s="240" t="s">
        <v>146</v>
      </c>
      <c r="E929" s="240"/>
      <c r="F929" s="241" t="s">
        <v>1598</v>
      </c>
      <c r="G929" s="238"/>
      <c r="H929" s="243" t="s">
        <v>1599</v>
      </c>
      <c r="I929" s="205">
        <f>SUM(I930:I939)</f>
        <v>0</v>
      </c>
      <c r="J929" s="205">
        <f>SUM(J930:J939)</f>
        <v>0</v>
      </c>
      <c r="K929" s="63" t="str">
        <f t="shared" si="29"/>
        <v/>
      </c>
    </row>
    <row r="930" ht="18.95" hidden="1" customHeight="1" spans="1:11">
      <c r="A930" s="244" t="str">
        <f t="shared" si="28"/>
        <v>否</v>
      </c>
      <c r="B930" s="239">
        <v>2130401</v>
      </c>
      <c r="C930" s="240"/>
      <c r="D930" s="240"/>
      <c r="E930" s="240" t="s">
        <v>135</v>
      </c>
      <c r="F930" s="242" t="s">
        <v>138</v>
      </c>
      <c r="G930" s="238">
        <v>3</v>
      </c>
      <c r="H930" s="243" t="s">
        <v>1412</v>
      </c>
      <c r="I930" s="205">
        <v>0</v>
      </c>
      <c r="J930" s="205">
        <v>0</v>
      </c>
      <c r="K930" s="63" t="str">
        <f t="shared" si="29"/>
        <v/>
      </c>
    </row>
    <row r="931" ht="18.95" hidden="1" customHeight="1" spans="1:11">
      <c r="A931" s="244" t="str">
        <f t="shared" si="28"/>
        <v>否</v>
      </c>
      <c r="B931" s="239">
        <v>2130402</v>
      </c>
      <c r="C931" s="240"/>
      <c r="D931" s="240"/>
      <c r="E931" s="240" t="s">
        <v>140</v>
      </c>
      <c r="F931" s="242" t="s">
        <v>141</v>
      </c>
      <c r="G931" s="238">
        <v>3</v>
      </c>
      <c r="H931" s="243" t="s">
        <v>1413</v>
      </c>
      <c r="I931" s="205">
        <v>0</v>
      </c>
      <c r="J931" s="205">
        <v>0</v>
      </c>
      <c r="K931" s="63" t="str">
        <f t="shared" si="29"/>
        <v/>
      </c>
    </row>
    <row r="932" ht="18.95" hidden="1" customHeight="1" spans="1:11">
      <c r="A932" s="244" t="str">
        <f t="shared" si="28"/>
        <v>否</v>
      </c>
      <c r="B932" s="239">
        <v>2130403</v>
      </c>
      <c r="C932" s="240"/>
      <c r="D932" s="240"/>
      <c r="E932" s="240" t="s">
        <v>143</v>
      </c>
      <c r="F932" s="242" t="s">
        <v>144</v>
      </c>
      <c r="G932" s="238">
        <v>3</v>
      </c>
      <c r="H932" s="243" t="s">
        <v>1414</v>
      </c>
      <c r="I932" s="205">
        <v>0</v>
      </c>
      <c r="J932" s="205">
        <v>0</v>
      </c>
      <c r="K932" s="63" t="str">
        <f t="shared" si="29"/>
        <v/>
      </c>
    </row>
    <row r="933" ht="18.95" hidden="1" customHeight="1" spans="1:11">
      <c r="A933" s="244" t="str">
        <f t="shared" si="28"/>
        <v>否</v>
      </c>
      <c r="B933" s="239">
        <v>2130404</v>
      </c>
      <c r="C933" s="240"/>
      <c r="D933" s="240"/>
      <c r="E933" s="240" t="s">
        <v>146</v>
      </c>
      <c r="F933" s="242" t="s">
        <v>1600</v>
      </c>
      <c r="G933" s="238">
        <v>3</v>
      </c>
      <c r="H933" s="243" t="s">
        <v>1601</v>
      </c>
      <c r="I933" s="205">
        <v>0</v>
      </c>
      <c r="J933" s="205">
        <v>0</v>
      </c>
      <c r="K933" s="63" t="str">
        <f t="shared" si="29"/>
        <v/>
      </c>
    </row>
    <row r="934" ht="18.95" hidden="1" customHeight="1" spans="1:11">
      <c r="A934" s="244" t="str">
        <f t="shared" si="28"/>
        <v>否</v>
      </c>
      <c r="B934" s="239">
        <v>2130405</v>
      </c>
      <c r="C934" s="240"/>
      <c r="D934" s="240"/>
      <c r="E934" s="240" t="s">
        <v>149</v>
      </c>
      <c r="F934" s="242" t="s">
        <v>1602</v>
      </c>
      <c r="G934" s="238">
        <v>3</v>
      </c>
      <c r="H934" s="243" t="s">
        <v>1603</v>
      </c>
      <c r="I934" s="205">
        <v>0</v>
      </c>
      <c r="J934" s="205">
        <v>0</v>
      </c>
      <c r="K934" s="63" t="str">
        <f t="shared" si="29"/>
        <v/>
      </c>
    </row>
    <row r="935" ht="18.95" hidden="1" customHeight="1" spans="1:11">
      <c r="A935" s="244" t="str">
        <f t="shared" si="28"/>
        <v>否</v>
      </c>
      <c r="B935" s="239">
        <v>2130406</v>
      </c>
      <c r="C935" s="240"/>
      <c r="D935" s="240"/>
      <c r="E935" s="240" t="s">
        <v>152</v>
      </c>
      <c r="F935" s="242" t="s">
        <v>1604</v>
      </c>
      <c r="G935" s="238">
        <v>3</v>
      </c>
      <c r="H935" s="243" t="s">
        <v>1605</v>
      </c>
      <c r="I935" s="205">
        <v>0</v>
      </c>
      <c r="J935" s="205">
        <v>0</v>
      </c>
      <c r="K935" s="63" t="str">
        <f t="shared" si="29"/>
        <v/>
      </c>
    </row>
    <row r="936" ht="18.95" hidden="1" customHeight="1" spans="1:11">
      <c r="A936" s="244" t="str">
        <f t="shared" si="28"/>
        <v>否</v>
      </c>
      <c r="B936" s="239">
        <v>2130407</v>
      </c>
      <c r="C936" s="240"/>
      <c r="D936" s="240"/>
      <c r="E936" s="240" t="s">
        <v>155</v>
      </c>
      <c r="F936" s="242" t="s">
        <v>1606</v>
      </c>
      <c r="G936" s="238">
        <v>3</v>
      </c>
      <c r="H936" s="243" t="s">
        <v>1607</v>
      </c>
      <c r="I936" s="205">
        <v>0</v>
      </c>
      <c r="J936" s="205">
        <v>0</v>
      </c>
      <c r="K936" s="63" t="str">
        <f t="shared" si="29"/>
        <v/>
      </c>
    </row>
    <row r="937" ht="18.95" hidden="1" customHeight="1" spans="1:11">
      <c r="A937" s="244" t="str">
        <f t="shared" si="28"/>
        <v>否</v>
      </c>
      <c r="B937" s="239">
        <v>2130408</v>
      </c>
      <c r="C937" s="240"/>
      <c r="D937" s="240"/>
      <c r="E937" s="240" t="s">
        <v>158</v>
      </c>
      <c r="F937" s="242" t="s">
        <v>1608</v>
      </c>
      <c r="G937" s="238">
        <v>3</v>
      </c>
      <c r="H937" s="243" t="s">
        <v>1609</v>
      </c>
      <c r="I937" s="205">
        <v>0</v>
      </c>
      <c r="J937" s="205">
        <v>0</v>
      </c>
      <c r="K937" s="63" t="str">
        <f t="shared" si="29"/>
        <v/>
      </c>
    </row>
    <row r="938" ht="18.95" hidden="1" customHeight="1" spans="1:11">
      <c r="A938" s="244" t="str">
        <f t="shared" si="28"/>
        <v>否</v>
      </c>
      <c r="B938" s="239">
        <v>2130409</v>
      </c>
      <c r="C938" s="240"/>
      <c r="D938" s="240"/>
      <c r="E938" s="240" t="s">
        <v>161</v>
      </c>
      <c r="F938" s="242" t="s">
        <v>1610</v>
      </c>
      <c r="G938" s="238">
        <v>3</v>
      </c>
      <c r="H938" s="243" t="s">
        <v>1611</v>
      </c>
      <c r="I938" s="205">
        <v>0</v>
      </c>
      <c r="J938" s="205">
        <v>0</v>
      </c>
      <c r="K938" s="63" t="str">
        <f t="shared" si="29"/>
        <v/>
      </c>
    </row>
    <row r="939" ht="18.95" hidden="1" customHeight="1" spans="1:11">
      <c r="A939" s="244" t="str">
        <f t="shared" si="28"/>
        <v>否</v>
      </c>
      <c r="B939" s="239">
        <v>2130499</v>
      </c>
      <c r="C939" s="240"/>
      <c r="D939" s="240"/>
      <c r="E939" s="240" t="s">
        <v>167</v>
      </c>
      <c r="F939" s="242" t="s">
        <v>1612</v>
      </c>
      <c r="G939" s="238">
        <v>3</v>
      </c>
      <c r="H939" s="243" t="s">
        <v>1613</v>
      </c>
      <c r="I939" s="205">
        <v>0</v>
      </c>
      <c r="J939" s="205">
        <v>0</v>
      </c>
      <c r="K939" s="63" t="str">
        <f t="shared" si="29"/>
        <v/>
      </c>
    </row>
    <row r="940" ht="18.95" customHeight="1" spans="1:11">
      <c r="A940" s="244" t="str">
        <f t="shared" si="28"/>
        <v>是</v>
      </c>
      <c r="B940" s="239">
        <v>21305</v>
      </c>
      <c r="C940" s="240"/>
      <c r="D940" s="240" t="s">
        <v>149</v>
      </c>
      <c r="E940" s="240"/>
      <c r="F940" s="241" t="s">
        <v>1614</v>
      </c>
      <c r="G940" s="238"/>
      <c r="H940" s="204" t="s">
        <v>1615</v>
      </c>
      <c r="I940" s="205">
        <f>SUM(I941:I950)</f>
        <v>113481</v>
      </c>
      <c r="J940" s="205">
        <f>SUM(J941:J950)</f>
        <v>125466</v>
      </c>
      <c r="K940" s="105">
        <f t="shared" si="29"/>
        <v>0.106</v>
      </c>
    </row>
    <row r="941" ht="18.95" customHeight="1" spans="1:11">
      <c r="A941" s="244" t="str">
        <f t="shared" si="28"/>
        <v>是</v>
      </c>
      <c r="B941" s="239">
        <v>2130501</v>
      </c>
      <c r="C941" s="240"/>
      <c r="D941" s="240"/>
      <c r="E941" s="240" t="s">
        <v>135</v>
      </c>
      <c r="F941" s="242" t="s">
        <v>138</v>
      </c>
      <c r="G941" s="238">
        <v>3</v>
      </c>
      <c r="H941" s="204" t="s">
        <v>1412</v>
      </c>
      <c r="I941" s="205">
        <v>2805</v>
      </c>
      <c r="J941" s="205">
        <v>3129</v>
      </c>
      <c r="K941" s="105">
        <f t="shared" si="29"/>
        <v>0.116</v>
      </c>
    </row>
    <row r="942" ht="18.95" customHeight="1" spans="1:11">
      <c r="A942" s="244" t="str">
        <f t="shared" si="28"/>
        <v>是</v>
      </c>
      <c r="B942" s="239">
        <v>2130502</v>
      </c>
      <c r="C942" s="240"/>
      <c r="D942" s="240"/>
      <c r="E942" s="240" t="s">
        <v>140</v>
      </c>
      <c r="F942" s="242" t="s">
        <v>141</v>
      </c>
      <c r="G942" s="238">
        <v>3</v>
      </c>
      <c r="H942" s="204" t="s">
        <v>1413</v>
      </c>
      <c r="I942" s="205">
        <v>1117</v>
      </c>
      <c r="J942" s="205">
        <v>986</v>
      </c>
      <c r="K942" s="105">
        <f t="shared" si="29"/>
        <v>-0.117</v>
      </c>
    </row>
    <row r="943" ht="18.95" hidden="1" customHeight="1" spans="1:11">
      <c r="A943" s="244" t="str">
        <f t="shared" si="28"/>
        <v>否</v>
      </c>
      <c r="B943" s="239">
        <v>2130503</v>
      </c>
      <c r="C943" s="240"/>
      <c r="D943" s="240"/>
      <c r="E943" s="240" t="s">
        <v>143</v>
      </c>
      <c r="F943" s="242" t="s">
        <v>144</v>
      </c>
      <c r="G943" s="238">
        <v>3</v>
      </c>
      <c r="H943" s="243" t="s">
        <v>1414</v>
      </c>
      <c r="I943" s="205">
        <v>0</v>
      </c>
      <c r="J943" s="205">
        <v>0</v>
      </c>
      <c r="K943" s="63" t="str">
        <f t="shared" si="29"/>
        <v/>
      </c>
    </row>
    <row r="944" ht="18.95" customHeight="1" spans="1:11">
      <c r="A944" s="244" t="str">
        <f t="shared" si="28"/>
        <v>是</v>
      </c>
      <c r="B944" s="239">
        <v>2130504</v>
      </c>
      <c r="C944" s="240"/>
      <c r="D944" s="240"/>
      <c r="E944" s="240" t="s">
        <v>146</v>
      </c>
      <c r="F944" s="242" t="s">
        <v>1616</v>
      </c>
      <c r="G944" s="238">
        <v>3</v>
      </c>
      <c r="H944" s="204" t="s">
        <v>1617</v>
      </c>
      <c r="I944" s="205">
        <v>81071</v>
      </c>
      <c r="J944" s="205">
        <v>89654</v>
      </c>
      <c r="K944" s="105">
        <f t="shared" si="29"/>
        <v>0.106</v>
      </c>
    </row>
    <row r="945" ht="18.95" customHeight="1" spans="1:11">
      <c r="A945" s="244" t="str">
        <f t="shared" si="28"/>
        <v>是</v>
      </c>
      <c r="B945" s="239">
        <v>2130505</v>
      </c>
      <c r="C945" s="240"/>
      <c r="D945" s="240"/>
      <c r="E945" s="240" t="s">
        <v>149</v>
      </c>
      <c r="F945" s="242" t="s">
        <v>1618</v>
      </c>
      <c r="G945" s="238">
        <v>3</v>
      </c>
      <c r="H945" s="204" t="s">
        <v>1619</v>
      </c>
      <c r="I945" s="205">
        <v>12929</v>
      </c>
      <c r="J945" s="205">
        <v>15648</v>
      </c>
      <c r="K945" s="105">
        <f t="shared" si="29"/>
        <v>0.21</v>
      </c>
    </row>
    <row r="946" ht="18.95" customHeight="1" spans="1:11">
      <c r="A946" s="244" t="str">
        <f t="shared" si="28"/>
        <v>是</v>
      </c>
      <c r="B946" s="239">
        <v>2130506</v>
      </c>
      <c r="C946" s="240"/>
      <c r="D946" s="240"/>
      <c r="E946" s="240" t="s">
        <v>152</v>
      </c>
      <c r="F946" s="242" t="s">
        <v>1620</v>
      </c>
      <c r="G946" s="238">
        <v>3</v>
      </c>
      <c r="H946" s="204" t="s">
        <v>1621</v>
      </c>
      <c r="I946" s="205">
        <v>166</v>
      </c>
      <c r="J946" s="205">
        <v>268</v>
      </c>
      <c r="K946" s="105">
        <f t="shared" si="29"/>
        <v>0.614</v>
      </c>
    </row>
    <row r="947" ht="18.95" customHeight="1" spans="1:11">
      <c r="A947" s="244" t="str">
        <f t="shared" si="28"/>
        <v>是</v>
      </c>
      <c r="B947" s="239">
        <v>2130507</v>
      </c>
      <c r="C947" s="240"/>
      <c r="D947" s="240"/>
      <c r="E947" s="240" t="s">
        <v>155</v>
      </c>
      <c r="F947" s="242" t="s">
        <v>1622</v>
      </c>
      <c r="G947" s="238">
        <v>3</v>
      </c>
      <c r="H947" s="204" t="s">
        <v>1623</v>
      </c>
      <c r="I947" s="205">
        <v>3877</v>
      </c>
      <c r="J947" s="205">
        <v>8015</v>
      </c>
      <c r="K947" s="105">
        <f t="shared" si="29"/>
        <v>1.067</v>
      </c>
    </row>
    <row r="948" ht="18.95" hidden="1" customHeight="1" spans="1:11">
      <c r="A948" s="244" t="str">
        <f t="shared" si="28"/>
        <v>否</v>
      </c>
      <c r="B948" s="239">
        <v>2130508</v>
      </c>
      <c r="C948" s="240"/>
      <c r="D948" s="240"/>
      <c r="E948" s="240" t="s">
        <v>158</v>
      </c>
      <c r="F948" s="242" t="s">
        <v>1624</v>
      </c>
      <c r="G948" s="238">
        <v>3</v>
      </c>
      <c r="H948" s="243" t="s">
        <v>1625</v>
      </c>
      <c r="I948" s="205">
        <v>0</v>
      </c>
      <c r="J948" s="205">
        <v>0</v>
      </c>
      <c r="K948" s="63" t="str">
        <f t="shared" si="29"/>
        <v/>
      </c>
    </row>
    <row r="949" ht="18.95" customHeight="1" spans="1:11">
      <c r="A949" s="244" t="str">
        <f t="shared" si="28"/>
        <v>是</v>
      </c>
      <c r="B949" s="239">
        <v>2130550</v>
      </c>
      <c r="C949" s="240"/>
      <c r="D949" s="240"/>
      <c r="E949" s="240" t="s">
        <v>164</v>
      </c>
      <c r="F949" s="242" t="s">
        <v>1626</v>
      </c>
      <c r="G949" s="238">
        <v>3</v>
      </c>
      <c r="H949" s="204" t="s">
        <v>1627</v>
      </c>
      <c r="I949" s="205">
        <v>0</v>
      </c>
      <c r="J949" s="205">
        <v>28</v>
      </c>
      <c r="K949" s="105" t="str">
        <f t="shared" si="29"/>
        <v/>
      </c>
    </row>
    <row r="950" ht="18.95" customHeight="1" spans="1:11">
      <c r="A950" s="244" t="str">
        <f t="shared" si="28"/>
        <v>是</v>
      </c>
      <c r="B950" s="239">
        <v>2130599</v>
      </c>
      <c r="C950" s="240"/>
      <c r="D950" s="240"/>
      <c r="E950" s="240" t="s">
        <v>167</v>
      </c>
      <c r="F950" s="242" t="s">
        <v>1628</v>
      </c>
      <c r="G950" s="238">
        <v>3</v>
      </c>
      <c r="H950" s="204" t="s">
        <v>1629</v>
      </c>
      <c r="I950" s="205">
        <v>11516</v>
      </c>
      <c r="J950" s="205">
        <v>7738</v>
      </c>
      <c r="K950" s="105">
        <f t="shared" si="29"/>
        <v>-0.328</v>
      </c>
    </row>
    <row r="951" ht="18.95" customHeight="1" spans="1:11">
      <c r="A951" s="244" t="str">
        <f t="shared" si="28"/>
        <v>是</v>
      </c>
      <c r="B951" s="239">
        <v>21306</v>
      </c>
      <c r="C951" s="240"/>
      <c r="D951" s="240" t="s">
        <v>152</v>
      </c>
      <c r="E951" s="240"/>
      <c r="F951" s="241" t="s">
        <v>1630</v>
      </c>
      <c r="G951" s="238"/>
      <c r="H951" s="204" t="s">
        <v>1631</v>
      </c>
      <c r="I951" s="205">
        <f>SUM(I952:I956)</f>
        <v>2388</v>
      </c>
      <c r="J951" s="205">
        <f>SUM(J952:J956)</f>
        <v>7265</v>
      </c>
      <c r="K951" s="105">
        <f t="shared" si="29"/>
        <v>2.042</v>
      </c>
    </row>
    <row r="952" ht="18.95" customHeight="1" spans="1:11">
      <c r="A952" s="244" t="str">
        <f t="shared" si="28"/>
        <v>是</v>
      </c>
      <c r="B952" s="239">
        <v>2130601</v>
      </c>
      <c r="C952" s="240"/>
      <c r="D952" s="240"/>
      <c r="E952" s="240" t="s">
        <v>135</v>
      </c>
      <c r="F952" s="242" t="s">
        <v>747</v>
      </c>
      <c r="G952" s="238">
        <v>3</v>
      </c>
      <c r="H952" s="204" t="s">
        <v>1632</v>
      </c>
      <c r="I952" s="205">
        <v>25</v>
      </c>
      <c r="J952" s="205">
        <v>0</v>
      </c>
      <c r="K952" s="105" t="str">
        <f t="shared" si="29"/>
        <v/>
      </c>
    </row>
    <row r="953" ht="18.95" customHeight="1" spans="1:11">
      <c r="A953" s="244" t="str">
        <f t="shared" si="28"/>
        <v>是</v>
      </c>
      <c r="B953" s="239">
        <v>2130602</v>
      </c>
      <c r="C953" s="240"/>
      <c r="D953" s="240"/>
      <c r="E953" s="240" t="s">
        <v>140</v>
      </c>
      <c r="F953" s="242" t="s">
        <v>1633</v>
      </c>
      <c r="G953" s="238">
        <v>3</v>
      </c>
      <c r="H953" s="204" t="s">
        <v>1634</v>
      </c>
      <c r="I953" s="205">
        <v>1578</v>
      </c>
      <c r="J953" s="205">
        <v>6588</v>
      </c>
      <c r="K953" s="105">
        <f t="shared" si="29"/>
        <v>3.175</v>
      </c>
    </row>
    <row r="954" ht="18.95" customHeight="1" spans="1:11">
      <c r="A954" s="244" t="str">
        <f t="shared" si="28"/>
        <v>是</v>
      </c>
      <c r="B954" s="239">
        <v>2130603</v>
      </c>
      <c r="C954" s="240"/>
      <c r="D954" s="240"/>
      <c r="E954" s="240" t="s">
        <v>143</v>
      </c>
      <c r="F954" s="242" t="s">
        <v>1635</v>
      </c>
      <c r="G954" s="238">
        <v>3</v>
      </c>
      <c r="H954" s="204" t="s">
        <v>1636</v>
      </c>
      <c r="I954" s="205">
        <v>709</v>
      </c>
      <c r="J954" s="205">
        <v>595</v>
      </c>
      <c r="K954" s="105">
        <f t="shared" si="29"/>
        <v>-0.161</v>
      </c>
    </row>
    <row r="955" ht="18.95" hidden="1" customHeight="1" spans="1:11">
      <c r="A955" s="244" t="str">
        <f t="shared" si="28"/>
        <v>否</v>
      </c>
      <c r="B955" s="239">
        <v>2130604</v>
      </c>
      <c r="C955" s="240"/>
      <c r="D955" s="240"/>
      <c r="E955" s="240" t="s">
        <v>146</v>
      </c>
      <c r="F955" s="242" t="s">
        <v>1637</v>
      </c>
      <c r="G955" s="238">
        <v>3</v>
      </c>
      <c r="H955" s="243" t="s">
        <v>1638</v>
      </c>
      <c r="I955" s="205">
        <v>0</v>
      </c>
      <c r="J955" s="205">
        <v>0</v>
      </c>
      <c r="K955" s="63" t="str">
        <f t="shared" si="29"/>
        <v/>
      </c>
    </row>
    <row r="956" ht="18.95" customHeight="1" spans="1:11">
      <c r="A956" s="244" t="str">
        <f t="shared" si="28"/>
        <v>是</v>
      </c>
      <c r="B956" s="239">
        <v>2130699</v>
      </c>
      <c r="C956" s="240"/>
      <c r="D956" s="240"/>
      <c r="E956" s="240" t="s">
        <v>167</v>
      </c>
      <c r="F956" s="242" t="s">
        <v>1639</v>
      </c>
      <c r="G956" s="238">
        <v>3</v>
      </c>
      <c r="H956" s="204" t="s">
        <v>1640</v>
      </c>
      <c r="I956" s="205">
        <v>76</v>
      </c>
      <c r="J956" s="205">
        <v>82</v>
      </c>
      <c r="K956" s="105">
        <f t="shared" si="29"/>
        <v>0.079</v>
      </c>
    </row>
    <row r="957" ht="18.95" customHeight="1" spans="1:11">
      <c r="A957" s="244" t="str">
        <f t="shared" si="28"/>
        <v>是</v>
      </c>
      <c r="B957" s="239">
        <v>21307</v>
      </c>
      <c r="C957" s="240"/>
      <c r="D957" s="240" t="s">
        <v>155</v>
      </c>
      <c r="E957" s="240"/>
      <c r="F957" s="241" t="s">
        <v>1641</v>
      </c>
      <c r="G957" s="238"/>
      <c r="H957" s="204" t="s">
        <v>1642</v>
      </c>
      <c r="I957" s="205">
        <f>SUM(I958:I963)</f>
        <v>22932</v>
      </c>
      <c r="J957" s="205">
        <f>SUM(J958:J963)</f>
        <v>18539</v>
      </c>
      <c r="K957" s="105">
        <f t="shared" si="29"/>
        <v>-0.192</v>
      </c>
    </row>
    <row r="958" ht="18.95" customHeight="1" spans="1:11">
      <c r="A958" s="244" t="str">
        <f t="shared" si="28"/>
        <v>是</v>
      </c>
      <c r="B958" s="239">
        <v>2130701</v>
      </c>
      <c r="C958" s="240"/>
      <c r="D958" s="240"/>
      <c r="E958" s="240" t="s">
        <v>135</v>
      </c>
      <c r="F958" s="242" t="s">
        <v>1643</v>
      </c>
      <c r="G958" s="238">
        <v>3</v>
      </c>
      <c r="H958" s="204" t="s">
        <v>1644</v>
      </c>
      <c r="I958" s="205">
        <v>9749</v>
      </c>
      <c r="J958" s="205">
        <v>7452</v>
      </c>
      <c r="K958" s="105">
        <f t="shared" si="29"/>
        <v>-0.236</v>
      </c>
    </row>
    <row r="959" ht="18.95" hidden="1" customHeight="1" spans="1:11">
      <c r="A959" s="244" t="str">
        <f t="shared" si="28"/>
        <v>否</v>
      </c>
      <c r="B959" s="239">
        <v>2130704</v>
      </c>
      <c r="C959" s="240"/>
      <c r="D959" s="240"/>
      <c r="E959" s="240" t="s">
        <v>146</v>
      </c>
      <c r="F959" s="242" t="s">
        <v>1645</v>
      </c>
      <c r="G959" s="238">
        <v>3</v>
      </c>
      <c r="H959" s="243" t="s">
        <v>1646</v>
      </c>
      <c r="I959" s="205">
        <v>0</v>
      </c>
      <c r="J959" s="205">
        <v>0</v>
      </c>
      <c r="K959" s="63" t="str">
        <f t="shared" si="29"/>
        <v/>
      </c>
    </row>
    <row r="960" ht="18.95" customHeight="1" spans="1:11">
      <c r="A960" s="244" t="str">
        <f t="shared" si="28"/>
        <v>是</v>
      </c>
      <c r="B960" s="239">
        <v>2130705</v>
      </c>
      <c r="C960" s="240"/>
      <c r="D960" s="240"/>
      <c r="E960" s="240" t="s">
        <v>149</v>
      </c>
      <c r="F960" s="242" t="s">
        <v>1647</v>
      </c>
      <c r="G960" s="238">
        <v>3</v>
      </c>
      <c r="H960" s="204" t="s">
        <v>1648</v>
      </c>
      <c r="I960" s="205">
        <v>12932</v>
      </c>
      <c r="J960" s="205">
        <v>10777</v>
      </c>
      <c r="K960" s="105">
        <f t="shared" si="29"/>
        <v>-0.167</v>
      </c>
    </row>
    <row r="961" ht="18.95" customHeight="1" spans="1:11">
      <c r="A961" s="244" t="str">
        <f t="shared" si="28"/>
        <v>是</v>
      </c>
      <c r="B961" s="239">
        <v>2130706</v>
      </c>
      <c r="C961" s="240"/>
      <c r="D961" s="240"/>
      <c r="E961" s="240" t="s">
        <v>152</v>
      </c>
      <c r="F961" s="242" t="s">
        <v>1649</v>
      </c>
      <c r="G961" s="238">
        <v>3</v>
      </c>
      <c r="H961" s="204" t="s">
        <v>1650</v>
      </c>
      <c r="I961" s="205">
        <v>251</v>
      </c>
      <c r="J961" s="205">
        <v>308</v>
      </c>
      <c r="K961" s="105">
        <f t="shared" si="29"/>
        <v>0.227</v>
      </c>
    </row>
    <row r="962" ht="18.95" customHeight="1" spans="1:11">
      <c r="A962" s="244" t="str">
        <f t="shared" si="28"/>
        <v>是</v>
      </c>
      <c r="B962" s="239">
        <v>2130707</v>
      </c>
      <c r="C962" s="240"/>
      <c r="D962" s="240"/>
      <c r="E962" s="240" t="s">
        <v>155</v>
      </c>
      <c r="F962" s="242" t="s">
        <v>1651</v>
      </c>
      <c r="G962" s="238">
        <v>3</v>
      </c>
      <c r="H962" s="204" t="s">
        <v>1652</v>
      </c>
      <c r="I962" s="205">
        <v>0</v>
      </c>
      <c r="J962" s="205">
        <v>2</v>
      </c>
      <c r="K962" s="105" t="str">
        <f t="shared" si="29"/>
        <v/>
      </c>
    </row>
    <row r="963" ht="18.95" hidden="1" customHeight="1" spans="1:11">
      <c r="A963" s="244" t="str">
        <f t="shared" si="28"/>
        <v>否</v>
      </c>
      <c r="B963" s="239">
        <v>2130799</v>
      </c>
      <c r="C963" s="240"/>
      <c r="D963" s="240"/>
      <c r="E963" s="240" t="s">
        <v>167</v>
      </c>
      <c r="F963" s="242" t="s">
        <v>1653</v>
      </c>
      <c r="G963" s="238">
        <v>3</v>
      </c>
      <c r="H963" s="243" t="s">
        <v>1654</v>
      </c>
      <c r="I963" s="205">
        <v>0</v>
      </c>
      <c r="J963" s="205">
        <v>0</v>
      </c>
      <c r="K963" s="63" t="str">
        <f t="shared" si="29"/>
        <v/>
      </c>
    </row>
    <row r="964" ht="18.95" customHeight="1" spans="1:11">
      <c r="A964" s="244" t="str">
        <f t="shared" si="28"/>
        <v>是</v>
      </c>
      <c r="B964" s="239">
        <v>21308</v>
      </c>
      <c r="C964" s="240"/>
      <c r="D964" s="240" t="s">
        <v>158</v>
      </c>
      <c r="E964" s="240"/>
      <c r="F964" s="241" t="s">
        <v>1655</v>
      </c>
      <c r="G964" s="238"/>
      <c r="H964" s="206" t="s">
        <v>1656</v>
      </c>
      <c r="I964" s="205">
        <f>SUM(I965:I970)</f>
        <v>7196</v>
      </c>
      <c r="J964" s="205">
        <f>SUM(J965:J970)</f>
        <v>7261</v>
      </c>
      <c r="K964" s="105">
        <f t="shared" si="29"/>
        <v>0.009</v>
      </c>
    </row>
    <row r="965" ht="18.95" customHeight="1" spans="1:11">
      <c r="A965" s="244" t="str">
        <f t="shared" si="28"/>
        <v>是</v>
      </c>
      <c r="B965" s="239">
        <v>2130801</v>
      </c>
      <c r="C965" s="240"/>
      <c r="D965" s="240"/>
      <c r="E965" s="240" t="s">
        <v>135</v>
      </c>
      <c r="F965" s="242" t="s">
        <v>1657</v>
      </c>
      <c r="G965" s="238">
        <v>3</v>
      </c>
      <c r="H965" s="204" t="s">
        <v>1658</v>
      </c>
      <c r="I965" s="205">
        <v>0</v>
      </c>
      <c r="J965" s="205">
        <v>577</v>
      </c>
      <c r="K965" s="105" t="str">
        <f t="shared" si="29"/>
        <v/>
      </c>
    </row>
    <row r="966" ht="18.95" customHeight="1" spans="1:11">
      <c r="A966" s="244" t="str">
        <f t="shared" si="28"/>
        <v>是</v>
      </c>
      <c r="B966" s="239">
        <v>2130802</v>
      </c>
      <c r="C966" s="240"/>
      <c r="D966" s="240"/>
      <c r="E966" s="240" t="s">
        <v>140</v>
      </c>
      <c r="F966" s="242" t="s">
        <v>1659</v>
      </c>
      <c r="G966" s="238">
        <v>3</v>
      </c>
      <c r="H966" s="204" t="s">
        <v>1660</v>
      </c>
      <c r="I966" s="205">
        <v>707</v>
      </c>
      <c r="J966" s="205">
        <v>1115</v>
      </c>
      <c r="K966" s="105">
        <f t="shared" si="29"/>
        <v>0.577</v>
      </c>
    </row>
    <row r="967" ht="18.95" customHeight="1" spans="1:11">
      <c r="A967" s="244" t="str">
        <f t="shared" si="28"/>
        <v>是</v>
      </c>
      <c r="B967" s="239">
        <v>2130803</v>
      </c>
      <c r="C967" s="240"/>
      <c r="D967" s="240"/>
      <c r="E967" s="240" t="s">
        <v>143</v>
      </c>
      <c r="F967" s="248" t="s">
        <v>1661</v>
      </c>
      <c r="G967" s="238">
        <v>3</v>
      </c>
      <c r="H967" s="206" t="s">
        <v>1662</v>
      </c>
      <c r="I967" s="205">
        <v>2689</v>
      </c>
      <c r="J967" s="205">
        <v>2510</v>
      </c>
      <c r="K967" s="105">
        <f t="shared" si="29"/>
        <v>-0.067</v>
      </c>
    </row>
    <row r="968" ht="18.95" customHeight="1" spans="1:11">
      <c r="A968" s="244" t="str">
        <f t="shared" si="28"/>
        <v>是</v>
      </c>
      <c r="B968" s="239">
        <v>2130804</v>
      </c>
      <c r="C968" s="240"/>
      <c r="D968" s="240"/>
      <c r="E968" s="240" t="s">
        <v>146</v>
      </c>
      <c r="F968" s="248" t="s">
        <v>1663</v>
      </c>
      <c r="G968" s="238">
        <v>3</v>
      </c>
      <c r="H968" s="206" t="s">
        <v>1664</v>
      </c>
      <c r="I968" s="205">
        <v>3300</v>
      </c>
      <c r="J968" s="205">
        <v>3059</v>
      </c>
      <c r="K968" s="105">
        <f t="shared" si="29"/>
        <v>-0.073</v>
      </c>
    </row>
    <row r="969" ht="18.95" hidden="1" customHeight="1" spans="1:11">
      <c r="A969" s="244" t="str">
        <f t="shared" si="28"/>
        <v>否</v>
      </c>
      <c r="B969" s="239">
        <v>2130805</v>
      </c>
      <c r="C969" s="240"/>
      <c r="D969" s="240"/>
      <c r="E969" s="240" t="s">
        <v>149</v>
      </c>
      <c r="F969" s="248" t="s">
        <v>1665</v>
      </c>
      <c r="G969" s="238">
        <v>3</v>
      </c>
      <c r="H969" s="206" t="s">
        <v>1666</v>
      </c>
      <c r="I969" s="205">
        <v>0</v>
      </c>
      <c r="J969" s="205">
        <v>0</v>
      </c>
      <c r="K969" s="63" t="str">
        <f t="shared" si="29"/>
        <v/>
      </c>
    </row>
    <row r="970" ht="18.95" customHeight="1" spans="1:11">
      <c r="A970" s="244" t="str">
        <f t="shared" ref="A970:A1033" si="30">IF(AND(I970=0,J970=0),"否","是")</f>
        <v>是</v>
      </c>
      <c r="B970" s="239">
        <v>2130899</v>
      </c>
      <c r="C970" s="240"/>
      <c r="D970" s="240"/>
      <c r="E970" s="240" t="s">
        <v>167</v>
      </c>
      <c r="F970" s="248" t="s">
        <v>1667</v>
      </c>
      <c r="G970" s="238">
        <v>3</v>
      </c>
      <c r="H970" s="206" t="s">
        <v>1668</v>
      </c>
      <c r="I970" s="205">
        <v>500</v>
      </c>
      <c r="J970" s="205">
        <v>0</v>
      </c>
      <c r="K970" s="105" t="str">
        <f t="shared" si="29"/>
        <v/>
      </c>
    </row>
    <row r="971" ht="18.95" hidden="1" customHeight="1" spans="1:11">
      <c r="A971" s="244" t="str">
        <f t="shared" si="30"/>
        <v>否</v>
      </c>
      <c r="B971" s="239">
        <v>21309</v>
      </c>
      <c r="C971" s="240"/>
      <c r="D971" s="240" t="s">
        <v>161</v>
      </c>
      <c r="E971" s="240"/>
      <c r="F971" s="241" t="s">
        <v>1669</v>
      </c>
      <c r="G971" s="238">
        <v>3</v>
      </c>
      <c r="H971" s="243" t="s">
        <v>1670</v>
      </c>
      <c r="I971" s="205">
        <f>SUM(I972:I974)</f>
        <v>0</v>
      </c>
      <c r="J971" s="205">
        <f>SUM(J972:J974)</f>
        <v>0</v>
      </c>
      <c r="K971" s="63" t="str">
        <f t="shared" si="29"/>
        <v/>
      </c>
    </row>
    <row r="972" ht="18.95" hidden="1" customHeight="1" spans="1:11">
      <c r="A972" s="244" t="str">
        <f t="shared" si="30"/>
        <v>否</v>
      </c>
      <c r="B972" s="239">
        <v>2130901</v>
      </c>
      <c r="C972" s="240"/>
      <c r="D972" s="240"/>
      <c r="E972" s="240" t="s">
        <v>135</v>
      </c>
      <c r="F972" s="242" t="s">
        <v>1671</v>
      </c>
      <c r="G972" s="238">
        <v>3</v>
      </c>
      <c r="H972" s="243" t="s">
        <v>1672</v>
      </c>
      <c r="I972" s="205">
        <v>0</v>
      </c>
      <c r="J972" s="205">
        <v>0</v>
      </c>
      <c r="K972" s="63" t="str">
        <f t="shared" si="29"/>
        <v/>
      </c>
    </row>
    <row r="973" ht="18.95" hidden="1" customHeight="1" spans="1:11">
      <c r="A973" s="244" t="str">
        <f t="shared" si="30"/>
        <v>否</v>
      </c>
      <c r="B973" s="239">
        <v>2130902</v>
      </c>
      <c r="C973" s="240"/>
      <c r="D973" s="240"/>
      <c r="E973" s="240" t="s">
        <v>140</v>
      </c>
      <c r="F973" s="242" t="s">
        <v>1673</v>
      </c>
      <c r="G973" s="238">
        <v>3</v>
      </c>
      <c r="H973" s="243" t="s">
        <v>1674</v>
      </c>
      <c r="I973" s="205">
        <v>0</v>
      </c>
      <c r="J973" s="205">
        <v>0</v>
      </c>
      <c r="K973" s="63" t="str">
        <f t="shared" si="29"/>
        <v/>
      </c>
    </row>
    <row r="974" ht="18.95" hidden="1" customHeight="1" spans="1:11">
      <c r="A974" s="244" t="str">
        <f t="shared" si="30"/>
        <v>否</v>
      </c>
      <c r="B974" s="239">
        <v>2130999</v>
      </c>
      <c r="C974" s="240"/>
      <c r="D974" s="240"/>
      <c r="E974" s="240" t="s">
        <v>167</v>
      </c>
      <c r="F974" s="242" t="s">
        <v>1675</v>
      </c>
      <c r="G974" s="238">
        <v>3</v>
      </c>
      <c r="H974" s="243" t="s">
        <v>1676</v>
      </c>
      <c r="I974" s="205">
        <v>0</v>
      </c>
      <c r="J974" s="205">
        <v>0</v>
      </c>
      <c r="K974" s="63" t="str">
        <f t="shared" si="29"/>
        <v/>
      </c>
    </row>
    <row r="975" ht="18.95" customHeight="1" spans="1:11">
      <c r="A975" s="244" t="str">
        <f t="shared" si="30"/>
        <v>是</v>
      </c>
      <c r="B975" s="239">
        <v>21399</v>
      </c>
      <c r="C975" s="240"/>
      <c r="D975" s="240" t="s">
        <v>167</v>
      </c>
      <c r="E975" s="240"/>
      <c r="F975" s="241" t="s">
        <v>1677</v>
      </c>
      <c r="G975" s="238"/>
      <c r="H975" s="204" t="s">
        <v>1678</v>
      </c>
      <c r="I975" s="205">
        <f>SUM(I976:I977)</f>
        <v>739</v>
      </c>
      <c r="J975" s="205">
        <f>SUM(J976:J977)</f>
        <v>2990</v>
      </c>
      <c r="K975" s="105">
        <f t="shared" si="29"/>
        <v>3.046</v>
      </c>
    </row>
    <row r="976" ht="18.95" hidden="1" customHeight="1" spans="1:11">
      <c r="A976" s="244" t="str">
        <f t="shared" si="30"/>
        <v>否</v>
      </c>
      <c r="B976" s="239">
        <v>2139901</v>
      </c>
      <c r="C976" s="240"/>
      <c r="D976" s="240"/>
      <c r="E976" s="240" t="s">
        <v>135</v>
      </c>
      <c r="F976" s="242" t="s">
        <v>1679</v>
      </c>
      <c r="G976" s="238">
        <v>3</v>
      </c>
      <c r="H976" s="243" t="s">
        <v>1680</v>
      </c>
      <c r="I976" s="205">
        <v>0</v>
      </c>
      <c r="J976" s="205">
        <v>0</v>
      </c>
      <c r="K976" s="63" t="str">
        <f t="shared" si="29"/>
        <v/>
      </c>
    </row>
    <row r="977" ht="18.95" customHeight="1" spans="1:11">
      <c r="A977" s="244" t="str">
        <f t="shared" si="30"/>
        <v>是</v>
      </c>
      <c r="B977" s="239">
        <v>2139999</v>
      </c>
      <c r="C977" s="240"/>
      <c r="D977" s="240"/>
      <c r="E977" s="240" t="s">
        <v>167</v>
      </c>
      <c r="F977" s="242" t="s">
        <v>1677</v>
      </c>
      <c r="G977" s="238">
        <v>3</v>
      </c>
      <c r="H977" s="204" t="s">
        <v>1681</v>
      </c>
      <c r="I977" s="205">
        <v>739</v>
      </c>
      <c r="J977" s="205">
        <v>2990</v>
      </c>
      <c r="K977" s="105">
        <f t="shared" si="29"/>
        <v>3.046</v>
      </c>
    </row>
    <row r="978" s="215" customFormat="1" ht="18.95" customHeight="1" spans="1:11">
      <c r="A978" s="244" t="str">
        <f t="shared" si="30"/>
        <v>是</v>
      </c>
      <c r="B978" s="236">
        <v>214</v>
      </c>
      <c r="C978" s="237">
        <v>214</v>
      </c>
      <c r="D978" s="237" t="s">
        <v>132</v>
      </c>
      <c r="E978" s="237"/>
      <c r="F978" s="237" t="s">
        <v>1682</v>
      </c>
      <c r="G978" s="238"/>
      <c r="H978" s="202" t="s">
        <v>1683</v>
      </c>
      <c r="I978" s="203">
        <f>SUMIFS(I$979:I$1048,$D$979:$D$1048,"&lt;&gt;")</f>
        <v>54667</v>
      </c>
      <c r="J978" s="203">
        <f>SUMIFS(J$979:J$1048,$D$979:$D$1048,"&lt;&gt;")</f>
        <v>41327</v>
      </c>
      <c r="K978" s="102">
        <f t="shared" si="29"/>
        <v>-0.244</v>
      </c>
    </row>
    <row r="979" ht="18.95" customHeight="1" spans="1:11">
      <c r="A979" s="244" t="str">
        <f t="shared" si="30"/>
        <v>是</v>
      </c>
      <c r="B979" s="239">
        <v>21401</v>
      </c>
      <c r="C979" s="240"/>
      <c r="D979" s="240" t="s">
        <v>135</v>
      </c>
      <c r="E979" s="240"/>
      <c r="F979" s="241" t="s">
        <v>1684</v>
      </c>
      <c r="G979" s="238"/>
      <c r="H979" s="204" t="s">
        <v>1685</v>
      </c>
      <c r="I979" s="205">
        <f>SUM(I980:I1008)</f>
        <v>19106</v>
      </c>
      <c r="J979" s="205">
        <f>SUM(J980:J1008)</f>
        <v>20196</v>
      </c>
      <c r="K979" s="105">
        <f t="shared" si="29"/>
        <v>0.057</v>
      </c>
    </row>
    <row r="980" ht="18.95" customHeight="1" spans="1:11">
      <c r="A980" s="244" t="str">
        <f t="shared" si="30"/>
        <v>是</v>
      </c>
      <c r="B980" s="239">
        <v>2140101</v>
      </c>
      <c r="C980" s="240"/>
      <c r="D980" s="240"/>
      <c r="E980" s="240" t="s">
        <v>135</v>
      </c>
      <c r="F980" s="242" t="s">
        <v>138</v>
      </c>
      <c r="G980" s="238">
        <v>3</v>
      </c>
      <c r="H980" s="204" t="s">
        <v>1412</v>
      </c>
      <c r="I980" s="205">
        <v>3355</v>
      </c>
      <c r="J980" s="205">
        <v>3711</v>
      </c>
      <c r="K980" s="105">
        <f t="shared" si="29"/>
        <v>0.106</v>
      </c>
    </row>
    <row r="981" ht="18.95" customHeight="1" spans="1:11">
      <c r="A981" s="244" t="str">
        <f t="shared" si="30"/>
        <v>是</v>
      </c>
      <c r="B981" s="239">
        <v>2140102</v>
      </c>
      <c r="C981" s="240"/>
      <c r="D981" s="240"/>
      <c r="E981" s="240" t="s">
        <v>140</v>
      </c>
      <c r="F981" s="242" t="s">
        <v>141</v>
      </c>
      <c r="G981" s="238">
        <v>3</v>
      </c>
      <c r="H981" s="204" t="s">
        <v>1413</v>
      </c>
      <c r="I981" s="205">
        <v>206</v>
      </c>
      <c r="J981" s="205">
        <v>201</v>
      </c>
      <c r="K981" s="105">
        <f t="shared" si="29"/>
        <v>-0.024</v>
      </c>
    </row>
    <row r="982" ht="18.95" customHeight="1" spans="1:11">
      <c r="A982" s="244" t="str">
        <f t="shared" si="30"/>
        <v>是</v>
      </c>
      <c r="B982" s="239">
        <v>2140103</v>
      </c>
      <c r="C982" s="240"/>
      <c r="D982" s="240"/>
      <c r="E982" s="240" t="s">
        <v>143</v>
      </c>
      <c r="F982" s="242" t="s">
        <v>144</v>
      </c>
      <c r="G982" s="238">
        <v>3</v>
      </c>
      <c r="H982" s="204" t="s">
        <v>1414</v>
      </c>
      <c r="I982" s="205">
        <v>80</v>
      </c>
      <c r="J982" s="205">
        <v>86</v>
      </c>
      <c r="K982" s="105">
        <f t="shared" si="29"/>
        <v>0.075</v>
      </c>
    </row>
    <row r="983" ht="18.95" customHeight="1" spans="1:11">
      <c r="A983" s="244" t="str">
        <f t="shared" si="30"/>
        <v>是</v>
      </c>
      <c r="B983" s="239">
        <v>2140104</v>
      </c>
      <c r="C983" s="240"/>
      <c r="D983" s="240"/>
      <c r="E983" s="240" t="s">
        <v>146</v>
      </c>
      <c r="F983" s="242" t="s">
        <v>1686</v>
      </c>
      <c r="G983" s="238">
        <v>3</v>
      </c>
      <c r="H983" s="204" t="s">
        <v>1687</v>
      </c>
      <c r="I983" s="205">
        <v>10455</v>
      </c>
      <c r="J983" s="205">
        <v>1250</v>
      </c>
      <c r="K983" s="105">
        <f t="shared" si="29"/>
        <v>-0.88</v>
      </c>
    </row>
    <row r="984" ht="18.95" hidden="1" customHeight="1" spans="1:11">
      <c r="A984" s="244" t="str">
        <f t="shared" si="30"/>
        <v>否</v>
      </c>
      <c r="B984" s="239">
        <v>2140105</v>
      </c>
      <c r="C984" s="240"/>
      <c r="D984" s="240"/>
      <c r="E984" s="240" t="s">
        <v>149</v>
      </c>
      <c r="F984" s="242" t="s">
        <v>1688</v>
      </c>
      <c r="G984" s="238">
        <v>3</v>
      </c>
      <c r="H984" s="204" t="s">
        <v>1689</v>
      </c>
      <c r="I984" s="205">
        <v>0</v>
      </c>
      <c r="J984" s="205">
        <v>0</v>
      </c>
      <c r="K984" s="63" t="str">
        <f t="shared" si="29"/>
        <v/>
      </c>
    </row>
    <row r="985" ht="18.95" customHeight="1" spans="1:11">
      <c r="A985" s="244" t="str">
        <f t="shared" si="30"/>
        <v>是</v>
      </c>
      <c r="B985" s="239">
        <v>2140106</v>
      </c>
      <c r="C985" s="240"/>
      <c r="D985" s="240"/>
      <c r="E985" s="240" t="s">
        <v>152</v>
      </c>
      <c r="F985" s="242" t="s">
        <v>1690</v>
      </c>
      <c r="G985" s="238">
        <v>3</v>
      </c>
      <c r="H985" s="204" t="s">
        <v>1691</v>
      </c>
      <c r="I985" s="205">
        <v>2225</v>
      </c>
      <c r="J985" s="205">
        <v>11477</v>
      </c>
      <c r="K985" s="105">
        <f t="shared" si="29"/>
        <v>4.158</v>
      </c>
    </row>
    <row r="986" ht="18.95" hidden="1" customHeight="1" spans="1:11">
      <c r="A986" s="244" t="str">
        <f t="shared" si="30"/>
        <v>否</v>
      </c>
      <c r="B986" s="239">
        <v>2140107</v>
      </c>
      <c r="C986" s="240"/>
      <c r="D986" s="240"/>
      <c r="E986" s="240" t="s">
        <v>155</v>
      </c>
      <c r="F986" s="242" t="s">
        <v>1692</v>
      </c>
      <c r="G986" s="238">
        <v>3</v>
      </c>
      <c r="H986" s="243" t="s">
        <v>1693</v>
      </c>
      <c r="I986" s="205">
        <v>0</v>
      </c>
      <c r="J986" s="205">
        <v>0</v>
      </c>
      <c r="K986" s="63" t="str">
        <f t="shared" si="29"/>
        <v/>
      </c>
    </row>
    <row r="987" ht="18.95" hidden="1" customHeight="1" spans="1:11">
      <c r="A987" s="244" t="str">
        <f t="shared" si="30"/>
        <v>否</v>
      </c>
      <c r="B987" s="239">
        <v>2140108</v>
      </c>
      <c r="C987" s="240"/>
      <c r="D987" s="240"/>
      <c r="E987" s="240" t="s">
        <v>158</v>
      </c>
      <c r="F987" s="242" t="s">
        <v>1694</v>
      </c>
      <c r="G987" s="238">
        <v>3</v>
      </c>
      <c r="H987" s="204" t="s">
        <v>1695</v>
      </c>
      <c r="I987" s="205">
        <v>0</v>
      </c>
      <c r="J987" s="205">
        <v>0</v>
      </c>
      <c r="K987" s="63" t="str">
        <f t="shared" si="29"/>
        <v/>
      </c>
    </row>
    <row r="988" ht="18.95" hidden="1" customHeight="1" spans="1:11">
      <c r="A988" s="244" t="str">
        <f t="shared" si="30"/>
        <v>否</v>
      </c>
      <c r="B988" s="239">
        <v>2140109</v>
      </c>
      <c r="C988" s="240"/>
      <c r="D988" s="240"/>
      <c r="E988" s="240" t="s">
        <v>161</v>
      </c>
      <c r="F988" s="242" t="s">
        <v>1696</v>
      </c>
      <c r="G988" s="238">
        <v>3</v>
      </c>
      <c r="H988" s="243" t="s">
        <v>1697</v>
      </c>
      <c r="I988" s="205">
        <v>0</v>
      </c>
      <c r="J988" s="205">
        <v>0</v>
      </c>
      <c r="K988" s="63" t="str">
        <f t="shared" si="29"/>
        <v/>
      </c>
    </row>
    <row r="989" ht="18.95" customHeight="1" spans="1:11">
      <c r="A989" s="244" t="str">
        <f t="shared" si="30"/>
        <v>是</v>
      </c>
      <c r="B989" s="239">
        <v>2140110</v>
      </c>
      <c r="C989" s="240"/>
      <c r="D989" s="240"/>
      <c r="E989" s="240" t="s">
        <v>272</v>
      </c>
      <c r="F989" s="242" t="s">
        <v>1698</v>
      </c>
      <c r="G989" s="238">
        <v>3</v>
      </c>
      <c r="H989" s="204" t="s">
        <v>1699</v>
      </c>
      <c r="I989" s="205">
        <v>2446</v>
      </c>
      <c r="J989" s="205">
        <v>114</v>
      </c>
      <c r="K989" s="105">
        <f t="shared" si="29"/>
        <v>-0.953</v>
      </c>
    </row>
    <row r="990" ht="18.95" hidden="1" customHeight="1" spans="1:11">
      <c r="A990" s="244" t="str">
        <f t="shared" si="30"/>
        <v>否</v>
      </c>
      <c r="B990" s="239">
        <v>2140111</v>
      </c>
      <c r="C990" s="240"/>
      <c r="D990" s="240"/>
      <c r="E990" s="240" t="s">
        <v>289</v>
      </c>
      <c r="F990" s="242" t="s">
        <v>1700</v>
      </c>
      <c r="G990" s="238">
        <v>3</v>
      </c>
      <c r="H990" s="243" t="s">
        <v>1701</v>
      </c>
      <c r="I990" s="205">
        <v>0</v>
      </c>
      <c r="J990" s="205">
        <v>0</v>
      </c>
      <c r="K990" s="63" t="str">
        <f t="shared" ref="K990:K1053" si="31">IF(OR(VALUE(J990)=0,ISERROR(J990/I990-1)),"",ROUND(J990/I990-1,3))</f>
        <v/>
      </c>
    </row>
    <row r="991" ht="18.95" customHeight="1" spans="1:11">
      <c r="A991" s="244" t="str">
        <f t="shared" si="30"/>
        <v>是</v>
      </c>
      <c r="B991" s="239">
        <v>2140112</v>
      </c>
      <c r="C991" s="240"/>
      <c r="D991" s="240"/>
      <c r="E991" s="240" t="s">
        <v>292</v>
      </c>
      <c r="F991" s="242" t="s">
        <v>1702</v>
      </c>
      <c r="G991" s="238">
        <v>3</v>
      </c>
      <c r="H991" s="204" t="s">
        <v>1703</v>
      </c>
      <c r="I991" s="205">
        <v>215</v>
      </c>
      <c r="J991" s="205">
        <v>3248</v>
      </c>
      <c r="K991" s="105">
        <f t="shared" si="31"/>
        <v>14.107</v>
      </c>
    </row>
    <row r="992" ht="18.95" hidden="1" customHeight="1" spans="1:11">
      <c r="A992" s="244" t="str">
        <f t="shared" si="30"/>
        <v>否</v>
      </c>
      <c r="B992" s="239">
        <v>2140113</v>
      </c>
      <c r="C992" s="240"/>
      <c r="D992" s="240"/>
      <c r="E992" s="240" t="s">
        <v>307</v>
      </c>
      <c r="F992" s="242" t="s">
        <v>1704</v>
      </c>
      <c r="G992" s="238">
        <v>3</v>
      </c>
      <c r="H992" s="243" t="s">
        <v>1705</v>
      </c>
      <c r="I992" s="205">
        <v>0</v>
      </c>
      <c r="J992" s="205">
        <v>0</v>
      </c>
      <c r="K992" s="63" t="str">
        <f t="shared" si="31"/>
        <v/>
      </c>
    </row>
    <row r="993" ht="18.95" hidden="1" customHeight="1" spans="1:11">
      <c r="A993" s="244" t="str">
        <f t="shared" si="30"/>
        <v>否</v>
      </c>
      <c r="B993" s="239">
        <v>2140114</v>
      </c>
      <c r="C993" s="240"/>
      <c r="D993" s="240"/>
      <c r="E993" s="240" t="s">
        <v>322</v>
      </c>
      <c r="F993" s="242" t="s">
        <v>1706</v>
      </c>
      <c r="G993" s="238">
        <v>3</v>
      </c>
      <c r="H993" s="243" t="s">
        <v>1707</v>
      </c>
      <c r="I993" s="205">
        <v>0</v>
      </c>
      <c r="J993" s="205">
        <v>0</v>
      </c>
      <c r="K993" s="63" t="str">
        <f t="shared" si="31"/>
        <v/>
      </c>
    </row>
    <row r="994" ht="18.95" hidden="1" customHeight="1" spans="1:11">
      <c r="A994" s="244" t="str">
        <f t="shared" si="30"/>
        <v>否</v>
      </c>
      <c r="B994" s="239">
        <v>2140122</v>
      </c>
      <c r="C994" s="240"/>
      <c r="D994" s="240"/>
      <c r="E994" s="240" t="s">
        <v>1473</v>
      </c>
      <c r="F994" s="242" t="s">
        <v>1708</v>
      </c>
      <c r="G994" s="238">
        <v>3</v>
      </c>
      <c r="H994" s="204" t="s">
        <v>1709</v>
      </c>
      <c r="I994" s="205">
        <v>0</v>
      </c>
      <c r="J994" s="205">
        <v>0</v>
      </c>
      <c r="K994" s="63" t="str">
        <f t="shared" si="31"/>
        <v/>
      </c>
    </row>
    <row r="995" ht="18.95" hidden="1" customHeight="1" spans="1:11">
      <c r="A995" s="244" t="str">
        <f t="shared" si="30"/>
        <v>否</v>
      </c>
      <c r="B995" s="239">
        <v>2140123</v>
      </c>
      <c r="C995" s="240"/>
      <c r="D995" s="240"/>
      <c r="E995" s="240" t="s">
        <v>367</v>
      </c>
      <c r="F995" s="242" t="s">
        <v>1710</v>
      </c>
      <c r="G995" s="238">
        <v>3</v>
      </c>
      <c r="H995" s="243" t="s">
        <v>1711</v>
      </c>
      <c r="I995" s="205">
        <v>0</v>
      </c>
      <c r="J995" s="205">
        <v>0</v>
      </c>
      <c r="K995" s="63" t="str">
        <f t="shared" si="31"/>
        <v/>
      </c>
    </row>
    <row r="996" ht="18.95" hidden="1" customHeight="1" spans="1:11">
      <c r="A996" s="244" t="str">
        <f t="shared" si="30"/>
        <v>否</v>
      </c>
      <c r="B996" s="239">
        <v>2140124</v>
      </c>
      <c r="C996" s="240"/>
      <c r="D996" s="240"/>
      <c r="E996" s="240" t="s">
        <v>374</v>
      </c>
      <c r="F996" s="242" t="s">
        <v>1712</v>
      </c>
      <c r="G996" s="238">
        <v>3</v>
      </c>
      <c r="H996" s="243" t="s">
        <v>1713</v>
      </c>
      <c r="I996" s="205">
        <v>0</v>
      </c>
      <c r="J996" s="205">
        <v>0</v>
      </c>
      <c r="K996" s="63" t="str">
        <f t="shared" si="31"/>
        <v/>
      </c>
    </row>
    <row r="997" ht="18.95" hidden="1" customHeight="1" spans="1:11">
      <c r="A997" s="244" t="str">
        <f t="shared" si="30"/>
        <v>否</v>
      </c>
      <c r="B997" s="239">
        <v>2140125</v>
      </c>
      <c r="C997" s="240"/>
      <c r="D997" s="240"/>
      <c r="E997" s="240" t="s">
        <v>381</v>
      </c>
      <c r="F997" s="242" t="s">
        <v>1714</v>
      </c>
      <c r="G997" s="238">
        <v>3</v>
      </c>
      <c r="H997" s="243" t="s">
        <v>1715</v>
      </c>
      <c r="I997" s="205">
        <v>0</v>
      </c>
      <c r="J997" s="205">
        <v>0</v>
      </c>
      <c r="K997" s="63" t="str">
        <f t="shared" si="31"/>
        <v/>
      </c>
    </row>
    <row r="998" ht="18.95" hidden="1" customHeight="1" spans="1:11">
      <c r="A998" s="244" t="str">
        <f t="shared" si="30"/>
        <v>否</v>
      </c>
      <c r="B998" s="239">
        <v>2140126</v>
      </c>
      <c r="C998" s="240"/>
      <c r="D998" s="240"/>
      <c r="E998" s="240" t="s">
        <v>392</v>
      </c>
      <c r="F998" s="242" t="s">
        <v>1716</v>
      </c>
      <c r="G998" s="238">
        <v>3</v>
      </c>
      <c r="H998" s="243" t="s">
        <v>1717</v>
      </c>
      <c r="I998" s="205">
        <v>0</v>
      </c>
      <c r="J998" s="205">
        <v>0</v>
      </c>
      <c r="K998" s="63" t="str">
        <f t="shared" si="31"/>
        <v/>
      </c>
    </row>
    <row r="999" ht="18.95" hidden="1" customHeight="1" spans="1:11">
      <c r="A999" s="244" t="str">
        <f t="shared" si="30"/>
        <v>否</v>
      </c>
      <c r="B999" s="239">
        <v>2140127</v>
      </c>
      <c r="C999" s="240"/>
      <c r="D999" s="240"/>
      <c r="E999" s="240" t="s">
        <v>1126</v>
      </c>
      <c r="F999" s="242" t="s">
        <v>1718</v>
      </c>
      <c r="G999" s="238">
        <v>3</v>
      </c>
      <c r="H999" s="243" t="s">
        <v>1719</v>
      </c>
      <c r="I999" s="205">
        <v>0</v>
      </c>
      <c r="J999" s="205">
        <v>0</v>
      </c>
      <c r="K999" s="63" t="str">
        <f t="shared" si="31"/>
        <v/>
      </c>
    </row>
    <row r="1000" ht="18.95" hidden="1" customHeight="1" spans="1:11">
      <c r="A1000" s="244" t="str">
        <f t="shared" si="30"/>
        <v>否</v>
      </c>
      <c r="B1000" s="239">
        <v>2140128</v>
      </c>
      <c r="C1000" s="240"/>
      <c r="D1000" s="240"/>
      <c r="E1000" s="240" t="s">
        <v>399</v>
      </c>
      <c r="F1000" s="242" t="s">
        <v>1720</v>
      </c>
      <c r="G1000" s="238">
        <v>3</v>
      </c>
      <c r="H1000" s="243" t="s">
        <v>1721</v>
      </c>
      <c r="I1000" s="205">
        <v>0</v>
      </c>
      <c r="J1000" s="205">
        <v>0</v>
      </c>
      <c r="K1000" s="63" t="str">
        <f t="shared" si="31"/>
        <v/>
      </c>
    </row>
    <row r="1001" ht="18.95" hidden="1" customHeight="1" spans="1:11">
      <c r="A1001" s="244" t="str">
        <f t="shared" si="30"/>
        <v>否</v>
      </c>
      <c r="B1001" s="239">
        <v>2140129</v>
      </c>
      <c r="C1001" s="240"/>
      <c r="D1001" s="240"/>
      <c r="E1001" s="240" t="s">
        <v>404</v>
      </c>
      <c r="F1001" s="242" t="s">
        <v>1722</v>
      </c>
      <c r="G1001" s="238">
        <v>3</v>
      </c>
      <c r="H1001" s="243" t="s">
        <v>1723</v>
      </c>
      <c r="I1001" s="205">
        <v>0</v>
      </c>
      <c r="J1001" s="205">
        <v>0</v>
      </c>
      <c r="K1001" s="63" t="str">
        <f t="shared" si="31"/>
        <v/>
      </c>
    </row>
    <row r="1002" ht="18.95" hidden="1" customHeight="1" spans="1:11">
      <c r="A1002" s="244" t="str">
        <f t="shared" si="30"/>
        <v>否</v>
      </c>
      <c r="B1002" s="239">
        <v>2140130</v>
      </c>
      <c r="C1002" s="240"/>
      <c r="D1002" s="240"/>
      <c r="E1002" s="240" t="s">
        <v>1724</v>
      </c>
      <c r="F1002" s="242" t="s">
        <v>1725</v>
      </c>
      <c r="G1002" s="238">
        <v>3</v>
      </c>
      <c r="H1002" s="243" t="s">
        <v>1726</v>
      </c>
      <c r="I1002" s="205">
        <v>0</v>
      </c>
      <c r="J1002" s="205">
        <v>0</v>
      </c>
      <c r="K1002" s="63" t="str">
        <f t="shared" si="31"/>
        <v/>
      </c>
    </row>
    <row r="1003" ht="18.95" hidden="1" customHeight="1" spans="1:11">
      <c r="A1003" s="244" t="str">
        <f t="shared" si="30"/>
        <v>否</v>
      </c>
      <c r="B1003" s="239">
        <v>2140131</v>
      </c>
      <c r="C1003" s="240"/>
      <c r="D1003" s="240"/>
      <c r="E1003" s="240" t="s">
        <v>413</v>
      </c>
      <c r="F1003" s="242" t="s">
        <v>1727</v>
      </c>
      <c r="G1003" s="238">
        <v>3</v>
      </c>
      <c r="H1003" s="243" t="s">
        <v>1728</v>
      </c>
      <c r="I1003" s="205">
        <v>0</v>
      </c>
      <c r="J1003" s="205">
        <v>0</v>
      </c>
      <c r="K1003" s="63" t="str">
        <f t="shared" si="31"/>
        <v/>
      </c>
    </row>
    <row r="1004" ht="18.95" hidden="1" customHeight="1" spans="1:11">
      <c r="A1004" s="244" t="str">
        <f t="shared" si="30"/>
        <v>否</v>
      </c>
      <c r="B1004" s="239">
        <v>2140133</v>
      </c>
      <c r="C1004" s="240"/>
      <c r="D1004" s="240"/>
      <c r="E1004" s="240" t="s">
        <v>425</v>
      </c>
      <c r="F1004" s="242" t="s">
        <v>1729</v>
      </c>
      <c r="G1004" s="238">
        <v>3</v>
      </c>
      <c r="H1004" s="243" t="s">
        <v>1730</v>
      </c>
      <c r="I1004" s="205">
        <v>0</v>
      </c>
      <c r="J1004" s="205">
        <v>0</v>
      </c>
      <c r="K1004" s="63" t="str">
        <f t="shared" si="31"/>
        <v/>
      </c>
    </row>
    <row r="1005" ht="18.95" hidden="1" customHeight="1" spans="1:11">
      <c r="A1005" s="244" t="str">
        <f t="shared" si="30"/>
        <v>否</v>
      </c>
      <c r="B1005" s="239">
        <v>2140136</v>
      </c>
      <c r="C1005" s="240"/>
      <c r="D1005" s="240"/>
      <c r="E1005" s="240" t="s">
        <v>440</v>
      </c>
      <c r="F1005" s="242" t="s">
        <v>1731</v>
      </c>
      <c r="G1005" s="238">
        <v>3</v>
      </c>
      <c r="H1005" s="243" t="s">
        <v>1732</v>
      </c>
      <c r="I1005" s="205">
        <v>0</v>
      </c>
      <c r="J1005" s="205">
        <v>0</v>
      </c>
      <c r="K1005" s="63" t="str">
        <f t="shared" si="31"/>
        <v/>
      </c>
    </row>
    <row r="1006" ht="18.95" hidden="1" customHeight="1" spans="1:11">
      <c r="A1006" s="244" t="str">
        <f t="shared" si="30"/>
        <v>否</v>
      </c>
      <c r="B1006" s="239">
        <v>2140138</v>
      </c>
      <c r="C1006" s="240"/>
      <c r="D1006" s="240"/>
      <c r="E1006" s="240" t="s">
        <v>1733</v>
      </c>
      <c r="F1006" s="242" t="s">
        <v>1734</v>
      </c>
      <c r="G1006" s="238">
        <v>3</v>
      </c>
      <c r="H1006" s="243" t="s">
        <v>1735</v>
      </c>
      <c r="I1006" s="205">
        <v>0</v>
      </c>
      <c r="J1006" s="205">
        <v>0</v>
      </c>
      <c r="K1006" s="63" t="str">
        <f t="shared" si="31"/>
        <v/>
      </c>
    </row>
    <row r="1007" ht="18.95" hidden="1" customHeight="1" spans="1:11">
      <c r="A1007" s="244" t="str">
        <f t="shared" si="30"/>
        <v>否</v>
      </c>
      <c r="B1007" s="239">
        <v>2140139</v>
      </c>
      <c r="C1007" s="240"/>
      <c r="D1007" s="240"/>
      <c r="E1007" s="240" t="s">
        <v>1736</v>
      </c>
      <c r="F1007" s="242" t="s">
        <v>1737</v>
      </c>
      <c r="G1007" s="238">
        <v>3</v>
      </c>
      <c r="H1007" s="243" t="s">
        <v>1738</v>
      </c>
      <c r="I1007" s="205">
        <v>0</v>
      </c>
      <c r="J1007" s="205">
        <v>0</v>
      </c>
      <c r="K1007" s="63" t="str">
        <f t="shared" si="31"/>
        <v/>
      </c>
    </row>
    <row r="1008" ht="18.95" customHeight="1" spans="1:11">
      <c r="A1008" s="244" t="str">
        <f t="shared" si="30"/>
        <v>是</v>
      </c>
      <c r="B1008" s="239">
        <v>2140199</v>
      </c>
      <c r="C1008" s="240"/>
      <c r="D1008" s="240"/>
      <c r="E1008" s="240" t="s">
        <v>167</v>
      </c>
      <c r="F1008" s="242" t="s">
        <v>1739</v>
      </c>
      <c r="G1008" s="238">
        <v>3</v>
      </c>
      <c r="H1008" s="204" t="s">
        <v>1740</v>
      </c>
      <c r="I1008" s="205">
        <v>124</v>
      </c>
      <c r="J1008" s="205">
        <v>109</v>
      </c>
      <c r="K1008" s="105">
        <f t="shared" si="31"/>
        <v>-0.121</v>
      </c>
    </row>
    <row r="1009" ht="18.95" customHeight="1" spans="1:11">
      <c r="A1009" s="244" t="str">
        <f t="shared" si="30"/>
        <v>是</v>
      </c>
      <c r="B1009" s="239">
        <v>21402</v>
      </c>
      <c r="C1009" s="240"/>
      <c r="D1009" s="240" t="s">
        <v>140</v>
      </c>
      <c r="E1009" s="240"/>
      <c r="F1009" s="241" t="s">
        <v>1741</v>
      </c>
      <c r="G1009" s="238"/>
      <c r="H1009" s="204" t="s">
        <v>1742</v>
      </c>
      <c r="I1009" s="205">
        <f>SUM(I1010:I1018)</f>
        <v>848</v>
      </c>
      <c r="J1009" s="205">
        <f>SUM(J1010:J1018)</f>
        <v>0</v>
      </c>
      <c r="K1009" s="105" t="str">
        <f t="shared" si="31"/>
        <v/>
      </c>
    </row>
    <row r="1010" ht="18.95" hidden="1" customHeight="1" spans="1:11">
      <c r="A1010" s="244" t="str">
        <f t="shared" si="30"/>
        <v>否</v>
      </c>
      <c r="B1010" s="239">
        <v>2140201</v>
      </c>
      <c r="C1010" s="240"/>
      <c r="D1010" s="240"/>
      <c r="E1010" s="240" t="s">
        <v>135</v>
      </c>
      <c r="F1010" s="242" t="s">
        <v>138</v>
      </c>
      <c r="G1010" s="238">
        <v>3</v>
      </c>
      <c r="H1010" s="243" t="s">
        <v>1412</v>
      </c>
      <c r="I1010" s="205">
        <v>0</v>
      </c>
      <c r="J1010" s="205">
        <v>0</v>
      </c>
      <c r="K1010" s="63" t="str">
        <f t="shared" si="31"/>
        <v/>
      </c>
    </row>
    <row r="1011" ht="18.95" hidden="1" customHeight="1" spans="1:11">
      <c r="A1011" s="244" t="str">
        <f t="shared" si="30"/>
        <v>否</v>
      </c>
      <c r="B1011" s="239">
        <v>2140202</v>
      </c>
      <c r="C1011" s="240"/>
      <c r="D1011" s="240"/>
      <c r="E1011" s="240" t="s">
        <v>140</v>
      </c>
      <c r="F1011" s="242" t="s">
        <v>141</v>
      </c>
      <c r="G1011" s="238">
        <v>3</v>
      </c>
      <c r="H1011" s="243" t="s">
        <v>1413</v>
      </c>
      <c r="I1011" s="205">
        <v>0</v>
      </c>
      <c r="J1011" s="205">
        <v>0</v>
      </c>
      <c r="K1011" s="63" t="str">
        <f t="shared" si="31"/>
        <v/>
      </c>
    </row>
    <row r="1012" ht="18.95" hidden="1" customHeight="1" spans="1:11">
      <c r="A1012" s="244" t="str">
        <f t="shared" si="30"/>
        <v>否</v>
      </c>
      <c r="B1012" s="239">
        <v>2140203</v>
      </c>
      <c r="C1012" s="240"/>
      <c r="D1012" s="240"/>
      <c r="E1012" s="240" t="s">
        <v>143</v>
      </c>
      <c r="F1012" s="242" t="s">
        <v>144</v>
      </c>
      <c r="G1012" s="238">
        <v>3</v>
      </c>
      <c r="H1012" s="243" t="s">
        <v>1414</v>
      </c>
      <c r="I1012" s="205">
        <v>0</v>
      </c>
      <c r="J1012" s="205">
        <v>0</v>
      </c>
      <c r="K1012" s="63" t="str">
        <f t="shared" si="31"/>
        <v/>
      </c>
    </row>
    <row r="1013" ht="18.95" hidden="1" customHeight="1" spans="1:11">
      <c r="A1013" s="244" t="str">
        <f t="shared" si="30"/>
        <v>否</v>
      </c>
      <c r="B1013" s="239">
        <v>2140204</v>
      </c>
      <c r="C1013" s="240"/>
      <c r="D1013" s="240"/>
      <c r="E1013" s="240" t="s">
        <v>146</v>
      </c>
      <c r="F1013" s="242" t="s">
        <v>1743</v>
      </c>
      <c r="G1013" s="238">
        <v>3</v>
      </c>
      <c r="H1013" s="243" t="s">
        <v>1744</v>
      </c>
      <c r="I1013" s="205">
        <v>0</v>
      </c>
      <c r="J1013" s="205">
        <v>0</v>
      </c>
      <c r="K1013" s="63" t="str">
        <f t="shared" si="31"/>
        <v/>
      </c>
    </row>
    <row r="1014" ht="18.95" hidden="1" customHeight="1" spans="1:11">
      <c r="A1014" s="244" t="str">
        <f t="shared" si="30"/>
        <v>否</v>
      </c>
      <c r="B1014" s="239">
        <v>2140205</v>
      </c>
      <c r="C1014" s="240"/>
      <c r="D1014" s="240"/>
      <c r="E1014" s="240" t="s">
        <v>149</v>
      </c>
      <c r="F1014" s="242" t="s">
        <v>1745</v>
      </c>
      <c r="G1014" s="238">
        <v>3</v>
      </c>
      <c r="H1014" s="243" t="s">
        <v>1746</v>
      </c>
      <c r="I1014" s="205">
        <v>0</v>
      </c>
      <c r="J1014" s="205">
        <v>0</v>
      </c>
      <c r="K1014" s="63" t="str">
        <f t="shared" si="31"/>
        <v/>
      </c>
    </row>
    <row r="1015" ht="18.95" hidden="1" customHeight="1" spans="1:11">
      <c r="A1015" s="244" t="str">
        <f t="shared" si="30"/>
        <v>否</v>
      </c>
      <c r="B1015" s="239">
        <v>2140206</v>
      </c>
      <c r="C1015" s="240"/>
      <c r="D1015" s="240"/>
      <c r="E1015" s="240" t="s">
        <v>152</v>
      </c>
      <c r="F1015" s="242" t="s">
        <v>1747</v>
      </c>
      <c r="G1015" s="238">
        <v>3</v>
      </c>
      <c r="H1015" s="243" t="s">
        <v>1748</v>
      </c>
      <c r="I1015" s="205">
        <v>0</v>
      </c>
      <c r="J1015" s="205">
        <v>0</v>
      </c>
      <c r="K1015" s="63" t="str">
        <f t="shared" si="31"/>
        <v/>
      </c>
    </row>
    <row r="1016" ht="18.95" hidden="1" customHeight="1" spans="1:11">
      <c r="A1016" s="244" t="str">
        <f t="shared" si="30"/>
        <v>否</v>
      </c>
      <c r="B1016" s="239">
        <v>2140207</v>
      </c>
      <c r="C1016" s="240"/>
      <c r="D1016" s="240"/>
      <c r="E1016" s="240" t="s">
        <v>155</v>
      </c>
      <c r="F1016" s="242" t="s">
        <v>1749</v>
      </c>
      <c r="G1016" s="238">
        <v>3</v>
      </c>
      <c r="H1016" s="243" t="s">
        <v>1750</v>
      </c>
      <c r="I1016" s="205">
        <v>0</v>
      </c>
      <c r="J1016" s="205">
        <v>0</v>
      </c>
      <c r="K1016" s="63" t="str">
        <f t="shared" si="31"/>
        <v/>
      </c>
    </row>
    <row r="1017" ht="18.95" hidden="1" customHeight="1" spans="1:11">
      <c r="A1017" s="244" t="str">
        <f t="shared" si="30"/>
        <v>否</v>
      </c>
      <c r="B1017" s="239">
        <v>2140208</v>
      </c>
      <c r="C1017" s="240"/>
      <c r="D1017" s="240"/>
      <c r="E1017" s="240" t="s">
        <v>158</v>
      </c>
      <c r="F1017" s="242" t="s">
        <v>1751</v>
      </c>
      <c r="G1017" s="238">
        <v>3</v>
      </c>
      <c r="H1017" s="243" t="s">
        <v>1752</v>
      </c>
      <c r="I1017" s="205">
        <v>0</v>
      </c>
      <c r="J1017" s="205">
        <v>0</v>
      </c>
      <c r="K1017" s="63" t="str">
        <f t="shared" si="31"/>
        <v/>
      </c>
    </row>
    <row r="1018" ht="18.95" customHeight="1" spans="1:11">
      <c r="A1018" s="244" t="str">
        <f t="shared" si="30"/>
        <v>是</v>
      </c>
      <c r="B1018" s="239">
        <v>2140299</v>
      </c>
      <c r="C1018" s="240"/>
      <c r="D1018" s="240"/>
      <c r="E1018" s="240" t="s">
        <v>167</v>
      </c>
      <c r="F1018" s="242" t="s">
        <v>1753</v>
      </c>
      <c r="G1018" s="238">
        <v>3</v>
      </c>
      <c r="H1018" s="204" t="s">
        <v>1754</v>
      </c>
      <c r="I1018" s="205">
        <v>848</v>
      </c>
      <c r="J1018" s="205"/>
      <c r="K1018" s="105" t="str">
        <f t="shared" si="31"/>
        <v/>
      </c>
    </row>
    <row r="1019" ht="18.95" customHeight="1" spans="1:11">
      <c r="A1019" s="244" t="str">
        <f t="shared" si="30"/>
        <v>是</v>
      </c>
      <c r="B1019" s="239">
        <v>21403</v>
      </c>
      <c r="C1019" s="240"/>
      <c r="D1019" s="240" t="s">
        <v>143</v>
      </c>
      <c r="E1019" s="240"/>
      <c r="F1019" s="241" t="s">
        <v>1755</v>
      </c>
      <c r="G1019" s="238"/>
      <c r="H1019" s="204" t="s">
        <v>1756</v>
      </c>
      <c r="I1019" s="205">
        <f>SUM(I1020:I1028)</f>
        <v>700</v>
      </c>
      <c r="J1019" s="205">
        <f>SUM(J1020:J1028)</f>
        <v>100</v>
      </c>
      <c r="K1019" s="105">
        <f t="shared" si="31"/>
        <v>-0.857</v>
      </c>
    </row>
    <row r="1020" ht="18.95" hidden="1" customHeight="1" spans="1:11">
      <c r="A1020" s="244" t="str">
        <f t="shared" si="30"/>
        <v>否</v>
      </c>
      <c r="B1020" s="239">
        <v>2140301</v>
      </c>
      <c r="C1020" s="240"/>
      <c r="D1020" s="240"/>
      <c r="E1020" s="240" t="s">
        <v>135</v>
      </c>
      <c r="F1020" s="242" t="s">
        <v>138</v>
      </c>
      <c r="G1020" s="238">
        <v>3</v>
      </c>
      <c r="H1020" s="243" t="s">
        <v>1412</v>
      </c>
      <c r="I1020" s="205">
        <v>0</v>
      </c>
      <c r="J1020" s="205">
        <v>0</v>
      </c>
      <c r="K1020" s="63" t="str">
        <f t="shared" si="31"/>
        <v/>
      </c>
    </row>
    <row r="1021" ht="18.95" hidden="1" customHeight="1" spans="1:11">
      <c r="A1021" s="244" t="str">
        <f t="shared" si="30"/>
        <v>否</v>
      </c>
      <c r="B1021" s="239">
        <v>2140302</v>
      </c>
      <c r="C1021" s="240"/>
      <c r="D1021" s="240"/>
      <c r="E1021" s="240" t="s">
        <v>140</v>
      </c>
      <c r="F1021" s="242" t="s">
        <v>141</v>
      </c>
      <c r="G1021" s="238">
        <v>3</v>
      </c>
      <c r="H1021" s="243" t="s">
        <v>1413</v>
      </c>
      <c r="I1021" s="205">
        <v>0</v>
      </c>
      <c r="J1021" s="205">
        <v>0</v>
      </c>
      <c r="K1021" s="63" t="str">
        <f t="shared" si="31"/>
        <v/>
      </c>
    </row>
    <row r="1022" ht="18.95" hidden="1" customHeight="1" spans="1:11">
      <c r="A1022" s="244" t="str">
        <f t="shared" si="30"/>
        <v>否</v>
      </c>
      <c r="B1022" s="239">
        <v>2140303</v>
      </c>
      <c r="C1022" s="240"/>
      <c r="D1022" s="240"/>
      <c r="E1022" s="240" t="s">
        <v>143</v>
      </c>
      <c r="F1022" s="242" t="s">
        <v>144</v>
      </c>
      <c r="G1022" s="238">
        <v>3</v>
      </c>
      <c r="H1022" s="243" t="s">
        <v>1414</v>
      </c>
      <c r="I1022" s="205">
        <v>0</v>
      </c>
      <c r="J1022" s="205">
        <v>0</v>
      </c>
      <c r="K1022" s="63" t="str">
        <f t="shared" si="31"/>
        <v/>
      </c>
    </row>
    <row r="1023" ht="18.95" customHeight="1" spans="1:11">
      <c r="A1023" s="244" t="str">
        <f t="shared" si="30"/>
        <v>是</v>
      </c>
      <c r="B1023" s="239">
        <v>2140304</v>
      </c>
      <c r="C1023" s="240"/>
      <c r="D1023" s="240"/>
      <c r="E1023" s="240" t="s">
        <v>146</v>
      </c>
      <c r="F1023" s="242" t="s">
        <v>1757</v>
      </c>
      <c r="G1023" s="238">
        <v>3</v>
      </c>
      <c r="H1023" s="204" t="s">
        <v>1758</v>
      </c>
      <c r="I1023" s="205">
        <v>700</v>
      </c>
      <c r="J1023" s="205">
        <v>100</v>
      </c>
      <c r="K1023" s="105">
        <f t="shared" si="31"/>
        <v>-0.857</v>
      </c>
    </row>
    <row r="1024" ht="18.95" hidden="1" customHeight="1" spans="1:11">
      <c r="A1024" s="244" t="str">
        <f t="shared" si="30"/>
        <v>否</v>
      </c>
      <c r="B1024" s="239">
        <v>2140305</v>
      </c>
      <c r="C1024" s="240"/>
      <c r="D1024" s="240"/>
      <c r="E1024" s="240" t="s">
        <v>149</v>
      </c>
      <c r="F1024" s="242" t="s">
        <v>1759</v>
      </c>
      <c r="G1024" s="238">
        <v>3</v>
      </c>
      <c r="H1024" s="243" t="s">
        <v>1760</v>
      </c>
      <c r="I1024" s="205">
        <v>0</v>
      </c>
      <c r="J1024" s="205">
        <v>0</v>
      </c>
      <c r="K1024" s="63" t="str">
        <f t="shared" si="31"/>
        <v/>
      </c>
    </row>
    <row r="1025" ht="18.95" hidden="1" customHeight="1" spans="1:11">
      <c r="A1025" s="244" t="str">
        <f t="shared" si="30"/>
        <v>否</v>
      </c>
      <c r="B1025" s="239">
        <v>2140306</v>
      </c>
      <c r="C1025" s="240"/>
      <c r="D1025" s="240"/>
      <c r="E1025" s="240" t="s">
        <v>152</v>
      </c>
      <c r="F1025" s="242" t="s">
        <v>1761</v>
      </c>
      <c r="G1025" s="238">
        <v>3</v>
      </c>
      <c r="H1025" s="243" t="s">
        <v>1762</v>
      </c>
      <c r="I1025" s="205">
        <v>0</v>
      </c>
      <c r="J1025" s="205">
        <v>0</v>
      </c>
      <c r="K1025" s="63" t="str">
        <f t="shared" si="31"/>
        <v/>
      </c>
    </row>
    <row r="1026" ht="18.95" hidden="1" customHeight="1" spans="1:11">
      <c r="A1026" s="244" t="str">
        <f t="shared" si="30"/>
        <v>否</v>
      </c>
      <c r="B1026" s="239">
        <v>2140307</v>
      </c>
      <c r="C1026" s="240"/>
      <c r="D1026" s="240"/>
      <c r="E1026" s="240" t="s">
        <v>155</v>
      </c>
      <c r="F1026" s="242" t="s">
        <v>1763</v>
      </c>
      <c r="G1026" s="238">
        <v>3</v>
      </c>
      <c r="H1026" s="243" t="s">
        <v>1764</v>
      </c>
      <c r="I1026" s="205">
        <v>0</v>
      </c>
      <c r="J1026" s="205">
        <v>0</v>
      </c>
      <c r="K1026" s="63" t="str">
        <f t="shared" si="31"/>
        <v/>
      </c>
    </row>
    <row r="1027" ht="18.95" hidden="1" customHeight="1" spans="1:11">
      <c r="A1027" s="244" t="str">
        <f t="shared" si="30"/>
        <v>否</v>
      </c>
      <c r="B1027" s="239">
        <v>2140308</v>
      </c>
      <c r="C1027" s="240"/>
      <c r="D1027" s="240"/>
      <c r="E1027" s="240" t="s">
        <v>158</v>
      </c>
      <c r="F1027" s="242" t="s">
        <v>1765</v>
      </c>
      <c r="G1027" s="238">
        <v>3</v>
      </c>
      <c r="H1027" s="243" t="s">
        <v>1766</v>
      </c>
      <c r="I1027" s="205">
        <v>0</v>
      </c>
      <c r="J1027" s="205">
        <v>0</v>
      </c>
      <c r="K1027" s="63" t="str">
        <f t="shared" si="31"/>
        <v/>
      </c>
    </row>
    <row r="1028" ht="18.95" hidden="1" customHeight="1" spans="1:11">
      <c r="A1028" s="244" t="str">
        <f t="shared" si="30"/>
        <v>否</v>
      </c>
      <c r="B1028" s="239">
        <v>2140399</v>
      </c>
      <c r="C1028" s="240"/>
      <c r="D1028" s="240"/>
      <c r="E1028" s="240" t="s">
        <v>167</v>
      </c>
      <c r="F1028" s="242" t="s">
        <v>1767</v>
      </c>
      <c r="G1028" s="238">
        <v>3</v>
      </c>
      <c r="H1028" s="243" t="s">
        <v>1768</v>
      </c>
      <c r="I1028" s="205">
        <v>0</v>
      </c>
      <c r="J1028" s="205">
        <v>0</v>
      </c>
      <c r="K1028" s="63" t="str">
        <f t="shared" si="31"/>
        <v/>
      </c>
    </row>
    <row r="1029" ht="18.95" customHeight="1" spans="1:11">
      <c r="A1029" s="244" t="str">
        <f t="shared" si="30"/>
        <v>是</v>
      </c>
      <c r="B1029" s="239">
        <v>21404</v>
      </c>
      <c r="C1029" s="240"/>
      <c r="D1029" s="240" t="s">
        <v>146</v>
      </c>
      <c r="E1029" s="240"/>
      <c r="F1029" s="241" t="s">
        <v>1769</v>
      </c>
      <c r="G1029" s="238"/>
      <c r="H1029" s="204" t="s">
        <v>1770</v>
      </c>
      <c r="I1029" s="205">
        <f>SUM(I1030:I1033)</f>
        <v>2998</v>
      </c>
      <c r="J1029" s="205">
        <f>SUM(J1030:J1033)</f>
        <v>5428</v>
      </c>
      <c r="K1029" s="105">
        <f t="shared" si="31"/>
        <v>0.811</v>
      </c>
    </row>
    <row r="1030" ht="18.95" customHeight="1" spans="1:11">
      <c r="A1030" s="244" t="str">
        <f t="shared" si="30"/>
        <v>是</v>
      </c>
      <c r="B1030" s="239">
        <v>2140401</v>
      </c>
      <c r="C1030" s="240"/>
      <c r="D1030" s="240"/>
      <c r="E1030" s="240" t="s">
        <v>135</v>
      </c>
      <c r="F1030" s="242" t="s">
        <v>1771</v>
      </c>
      <c r="G1030" s="238">
        <v>3</v>
      </c>
      <c r="H1030" s="204" t="s">
        <v>1772</v>
      </c>
      <c r="I1030" s="205">
        <v>1117</v>
      </c>
      <c r="J1030" s="205">
        <v>2210</v>
      </c>
      <c r="K1030" s="105">
        <f t="shared" si="31"/>
        <v>0.979</v>
      </c>
    </row>
    <row r="1031" ht="18.95" customHeight="1" spans="1:11">
      <c r="A1031" s="244" t="str">
        <f t="shared" si="30"/>
        <v>是</v>
      </c>
      <c r="B1031" s="239">
        <v>2140402</v>
      </c>
      <c r="C1031" s="240"/>
      <c r="D1031" s="240"/>
      <c r="E1031" s="240" t="s">
        <v>140</v>
      </c>
      <c r="F1031" s="242" t="s">
        <v>1773</v>
      </c>
      <c r="G1031" s="238">
        <v>3</v>
      </c>
      <c r="H1031" s="204" t="s">
        <v>1774</v>
      </c>
      <c r="I1031" s="205">
        <v>1324</v>
      </c>
      <c r="J1031" s="205">
        <v>1800</v>
      </c>
      <c r="K1031" s="105">
        <f t="shared" si="31"/>
        <v>0.36</v>
      </c>
    </row>
    <row r="1032" ht="18.95" customHeight="1" spans="1:11">
      <c r="A1032" s="244" t="str">
        <f t="shared" si="30"/>
        <v>是</v>
      </c>
      <c r="B1032" s="239">
        <v>2140403</v>
      </c>
      <c r="C1032" s="240"/>
      <c r="D1032" s="240"/>
      <c r="E1032" s="240" t="s">
        <v>143</v>
      </c>
      <c r="F1032" s="242" t="s">
        <v>1775</v>
      </c>
      <c r="G1032" s="238">
        <v>3</v>
      </c>
      <c r="H1032" s="204" t="s">
        <v>1776</v>
      </c>
      <c r="I1032" s="205">
        <v>557</v>
      </c>
      <c r="J1032" s="205">
        <v>1414</v>
      </c>
      <c r="K1032" s="105">
        <f t="shared" si="31"/>
        <v>1.539</v>
      </c>
    </row>
    <row r="1033" ht="18.95" customHeight="1" spans="1:11">
      <c r="A1033" s="244" t="str">
        <f t="shared" si="30"/>
        <v>是</v>
      </c>
      <c r="B1033" s="239">
        <v>2140499</v>
      </c>
      <c r="C1033" s="240"/>
      <c r="D1033" s="240"/>
      <c r="E1033" s="240" t="s">
        <v>167</v>
      </c>
      <c r="F1033" s="242" t="s">
        <v>1777</v>
      </c>
      <c r="G1033" s="238">
        <v>3</v>
      </c>
      <c r="H1033" s="204" t="s">
        <v>1778</v>
      </c>
      <c r="I1033" s="205"/>
      <c r="J1033" s="205">
        <v>4</v>
      </c>
      <c r="K1033" s="105" t="str">
        <f t="shared" si="31"/>
        <v/>
      </c>
    </row>
    <row r="1034" ht="18.95" customHeight="1" spans="1:11">
      <c r="A1034" s="244" t="str">
        <f t="shared" ref="A1034:A1097" si="32">IF(AND(I1034=0,J1034=0),"否","是")</f>
        <v>是</v>
      </c>
      <c r="B1034" s="239">
        <v>21405</v>
      </c>
      <c r="C1034" s="240"/>
      <c r="D1034" s="240" t="s">
        <v>149</v>
      </c>
      <c r="E1034" s="240"/>
      <c r="F1034" s="241" t="s">
        <v>1779</v>
      </c>
      <c r="G1034" s="238"/>
      <c r="H1034" s="204" t="s">
        <v>1780</v>
      </c>
      <c r="I1034" s="205">
        <f>SUM(I1035:I1040)</f>
        <v>0</v>
      </c>
      <c r="J1034" s="205">
        <f>SUM(J1035:J1040)</f>
        <v>89</v>
      </c>
      <c r="K1034" s="105" t="str">
        <f t="shared" si="31"/>
        <v/>
      </c>
    </row>
    <row r="1035" ht="18.95" hidden="1" customHeight="1" spans="1:11">
      <c r="A1035" s="244" t="str">
        <f t="shared" si="32"/>
        <v>否</v>
      </c>
      <c r="B1035" s="239">
        <v>2140501</v>
      </c>
      <c r="C1035" s="240"/>
      <c r="D1035" s="240"/>
      <c r="E1035" s="240" t="s">
        <v>135</v>
      </c>
      <c r="F1035" s="242" t="s">
        <v>138</v>
      </c>
      <c r="G1035" s="238">
        <v>3</v>
      </c>
      <c r="H1035" s="243" t="s">
        <v>1412</v>
      </c>
      <c r="I1035" s="205">
        <v>0</v>
      </c>
      <c r="J1035" s="205">
        <v>0</v>
      </c>
      <c r="K1035" s="63" t="str">
        <f t="shared" si="31"/>
        <v/>
      </c>
    </row>
    <row r="1036" ht="18.95" customHeight="1" spans="1:11">
      <c r="A1036" s="244" t="str">
        <f t="shared" si="32"/>
        <v>是</v>
      </c>
      <c r="B1036" s="239">
        <v>2140502</v>
      </c>
      <c r="C1036" s="240"/>
      <c r="D1036" s="240"/>
      <c r="E1036" s="240" t="s">
        <v>140</v>
      </c>
      <c r="F1036" s="242" t="s">
        <v>141</v>
      </c>
      <c r="G1036" s="238">
        <v>3</v>
      </c>
      <c r="H1036" s="204" t="s">
        <v>1413</v>
      </c>
      <c r="I1036" s="205">
        <v>0</v>
      </c>
      <c r="J1036" s="205">
        <v>89</v>
      </c>
      <c r="K1036" s="105" t="str">
        <f t="shared" si="31"/>
        <v/>
      </c>
    </row>
    <row r="1037" ht="18.95" hidden="1" customHeight="1" spans="1:11">
      <c r="A1037" s="244" t="str">
        <f t="shared" si="32"/>
        <v>否</v>
      </c>
      <c r="B1037" s="239">
        <v>2140503</v>
      </c>
      <c r="C1037" s="240"/>
      <c r="D1037" s="240"/>
      <c r="E1037" s="240" t="s">
        <v>143</v>
      </c>
      <c r="F1037" s="242" t="s">
        <v>144</v>
      </c>
      <c r="G1037" s="238">
        <v>3</v>
      </c>
      <c r="H1037" s="243" t="s">
        <v>1414</v>
      </c>
      <c r="I1037" s="205">
        <v>0</v>
      </c>
      <c r="J1037" s="205">
        <v>0</v>
      </c>
      <c r="K1037" s="63" t="str">
        <f t="shared" si="31"/>
        <v/>
      </c>
    </row>
    <row r="1038" ht="18.95" hidden="1" customHeight="1" spans="1:11">
      <c r="A1038" s="244" t="str">
        <f t="shared" si="32"/>
        <v>否</v>
      </c>
      <c r="B1038" s="239">
        <v>2140504</v>
      </c>
      <c r="C1038" s="240"/>
      <c r="D1038" s="240"/>
      <c r="E1038" s="240" t="s">
        <v>146</v>
      </c>
      <c r="F1038" s="242" t="s">
        <v>1751</v>
      </c>
      <c r="G1038" s="238">
        <v>3</v>
      </c>
      <c r="H1038" s="243" t="s">
        <v>1752</v>
      </c>
      <c r="I1038" s="205">
        <v>0</v>
      </c>
      <c r="J1038" s="205">
        <v>0</v>
      </c>
      <c r="K1038" s="63" t="str">
        <f t="shared" si="31"/>
        <v/>
      </c>
    </row>
    <row r="1039" ht="18.95" hidden="1" customHeight="1" spans="1:11">
      <c r="A1039" s="244" t="str">
        <f t="shared" si="32"/>
        <v>否</v>
      </c>
      <c r="B1039" s="239">
        <v>2140505</v>
      </c>
      <c r="C1039" s="240"/>
      <c r="D1039" s="240"/>
      <c r="E1039" s="240" t="s">
        <v>149</v>
      </c>
      <c r="F1039" s="242" t="s">
        <v>1781</v>
      </c>
      <c r="G1039" s="238">
        <v>3</v>
      </c>
      <c r="H1039" s="243" t="s">
        <v>1782</v>
      </c>
      <c r="I1039" s="205">
        <v>0</v>
      </c>
      <c r="J1039" s="205">
        <v>0</v>
      </c>
      <c r="K1039" s="63" t="str">
        <f t="shared" si="31"/>
        <v/>
      </c>
    </row>
    <row r="1040" ht="18.95" hidden="1" customHeight="1" spans="1:11">
      <c r="A1040" s="244" t="str">
        <f t="shared" si="32"/>
        <v>否</v>
      </c>
      <c r="B1040" s="239">
        <v>2140599</v>
      </c>
      <c r="C1040" s="240"/>
      <c r="D1040" s="240"/>
      <c r="E1040" s="240" t="s">
        <v>167</v>
      </c>
      <c r="F1040" s="242" t="s">
        <v>1783</v>
      </c>
      <c r="G1040" s="238">
        <v>3</v>
      </c>
      <c r="H1040" s="204" t="s">
        <v>1784</v>
      </c>
      <c r="I1040" s="205"/>
      <c r="J1040" s="205">
        <v>0</v>
      </c>
      <c r="K1040" s="63" t="str">
        <f t="shared" si="31"/>
        <v/>
      </c>
    </row>
    <row r="1041" ht="18.95" customHeight="1" spans="1:11">
      <c r="A1041" s="244" t="str">
        <f t="shared" si="32"/>
        <v>是</v>
      </c>
      <c r="B1041" s="239">
        <v>21406</v>
      </c>
      <c r="C1041" s="240"/>
      <c r="D1041" s="240" t="s">
        <v>152</v>
      </c>
      <c r="E1041" s="240"/>
      <c r="F1041" s="241" t="s">
        <v>1785</v>
      </c>
      <c r="G1041" s="238"/>
      <c r="H1041" s="204" t="s">
        <v>1786</v>
      </c>
      <c r="I1041" s="205">
        <f>SUM(I1042:I1045)</f>
        <v>30504</v>
      </c>
      <c r="J1041" s="205">
        <f>SUM(J1042:J1045)</f>
        <v>15170</v>
      </c>
      <c r="K1041" s="105">
        <f t="shared" si="31"/>
        <v>-0.503</v>
      </c>
    </row>
    <row r="1042" ht="18.95" customHeight="1" spans="1:11">
      <c r="A1042" s="244" t="str">
        <f t="shared" si="32"/>
        <v>是</v>
      </c>
      <c r="B1042" s="239">
        <v>2140601</v>
      </c>
      <c r="C1042" s="240"/>
      <c r="D1042" s="240"/>
      <c r="E1042" s="240" t="s">
        <v>135</v>
      </c>
      <c r="F1042" s="242" t="s">
        <v>1787</v>
      </c>
      <c r="G1042" s="238">
        <v>3</v>
      </c>
      <c r="H1042" s="204" t="s">
        <v>1788</v>
      </c>
      <c r="I1042" s="205">
        <v>135</v>
      </c>
      <c r="J1042" s="205">
        <v>5</v>
      </c>
      <c r="K1042" s="105">
        <f t="shared" si="31"/>
        <v>-0.963</v>
      </c>
    </row>
    <row r="1043" ht="18.95" customHeight="1" spans="1:11">
      <c r="A1043" s="244" t="str">
        <f t="shared" si="32"/>
        <v>是</v>
      </c>
      <c r="B1043" s="239">
        <v>2140602</v>
      </c>
      <c r="C1043" s="240"/>
      <c r="D1043" s="240"/>
      <c r="E1043" s="240" t="s">
        <v>140</v>
      </c>
      <c r="F1043" s="242" t="s">
        <v>1789</v>
      </c>
      <c r="G1043" s="238">
        <v>3</v>
      </c>
      <c r="H1043" s="204" t="s">
        <v>1790</v>
      </c>
      <c r="I1043" s="205">
        <v>30305</v>
      </c>
      <c r="J1043" s="205">
        <v>15165</v>
      </c>
      <c r="K1043" s="105">
        <f t="shared" si="31"/>
        <v>-0.5</v>
      </c>
    </row>
    <row r="1044" ht="18.95" customHeight="1" spans="1:11">
      <c r="A1044" s="244" t="str">
        <f t="shared" si="32"/>
        <v>是</v>
      </c>
      <c r="B1044" s="239">
        <v>2140603</v>
      </c>
      <c r="C1044" s="240"/>
      <c r="D1044" s="240"/>
      <c r="E1044" s="240" t="s">
        <v>143</v>
      </c>
      <c r="F1044" s="242" t="s">
        <v>1791</v>
      </c>
      <c r="G1044" s="238">
        <v>3</v>
      </c>
      <c r="H1044" s="204" t="s">
        <v>1792</v>
      </c>
      <c r="I1044" s="205">
        <v>64</v>
      </c>
      <c r="J1044" s="205">
        <v>0</v>
      </c>
      <c r="K1044" s="105" t="str">
        <f t="shared" si="31"/>
        <v/>
      </c>
    </row>
    <row r="1045" ht="18.95" hidden="1" customHeight="1" spans="1:11">
      <c r="A1045" s="244" t="str">
        <f t="shared" si="32"/>
        <v>否</v>
      </c>
      <c r="B1045" s="239">
        <v>2140699</v>
      </c>
      <c r="C1045" s="240"/>
      <c r="D1045" s="240"/>
      <c r="E1045" s="240" t="s">
        <v>167</v>
      </c>
      <c r="F1045" s="242" t="s">
        <v>1793</v>
      </c>
      <c r="G1045" s="238">
        <v>3</v>
      </c>
      <c r="H1045" s="204" t="s">
        <v>1794</v>
      </c>
      <c r="I1045" s="205">
        <v>0</v>
      </c>
      <c r="J1045" s="205">
        <v>0</v>
      </c>
      <c r="K1045" s="63" t="str">
        <f t="shared" si="31"/>
        <v/>
      </c>
    </row>
    <row r="1046" ht="18.95" customHeight="1" spans="1:11">
      <c r="A1046" s="244" t="str">
        <f t="shared" si="32"/>
        <v>是</v>
      </c>
      <c r="B1046" s="239">
        <v>21499</v>
      </c>
      <c r="C1046" s="240"/>
      <c r="D1046" s="240" t="s">
        <v>167</v>
      </c>
      <c r="E1046" s="240"/>
      <c r="F1046" s="241" t="s">
        <v>1795</v>
      </c>
      <c r="G1046" s="238"/>
      <c r="H1046" s="204" t="s">
        <v>1796</v>
      </c>
      <c r="I1046" s="205">
        <f>SUM(I1047:I1048)</f>
        <v>511</v>
      </c>
      <c r="J1046" s="205">
        <f>SUM(J1047:J1048)</f>
        <v>344</v>
      </c>
      <c r="K1046" s="105">
        <f t="shared" si="31"/>
        <v>-0.327</v>
      </c>
    </row>
    <row r="1047" ht="18.95" customHeight="1" spans="1:11">
      <c r="A1047" s="244" t="str">
        <f t="shared" si="32"/>
        <v>是</v>
      </c>
      <c r="B1047" s="239">
        <v>2149901</v>
      </c>
      <c r="C1047" s="240"/>
      <c r="D1047" s="240"/>
      <c r="E1047" s="240" t="s">
        <v>135</v>
      </c>
      <c r="F1047" s="242" t="s">
        <v>1797</v>
      </c>
      <c r="G1047" s="238">
        <v>3</v>
      </c>
      <c r="H1047" s="204" t="s">
        <v>1798</v>
      </c>
      <c r="I1047" s="205">
        <v>300</v>
      </c>
      <c r="J1047" s="205">
        <v>339</v>
      </c>
      <c r="K1047" s="105">
        <f t="shared" si="31"/>
        <v>0.13</v>
      </c>
    </row>
    <row r="1048" ht="18.95" customHeight="1" spans="1:11">
      <c r="A1048" s="244" t="str">
        <f t="shared" si="32"/>
        <v>是</v>
      </c>
      <c r="B1048" s="239">
        <v>2149999</v>
      </c>
      <c r="C1048" s="240"/>
      <c r="D1048" s="240"/>
      <c r="E1048" s="240" t="s">
        <v>167</v>
      </c>
      <c r="F1048" s="242" t="s">
        <v>1795</v>
      </c>
      <c r="G1048" s="238">
        <v>3</v>
      </c>
      <c r="H1048" s="204" t="s">
        <v>1799</v>
      </c>
      <c r="I1048" s="205">
        <v>211</v>
      </c>
      <c r="J1048" s="205">
        <v>5</v>
      </c>
      <c r="K1048" s="105">
        <f t="shared" si="31"/>
        <v>-0.976</v>
      </c>
    </row>
    <row r="1049" s="215" customFormat="1" ht="18.95" customHeight="1" spans="1:11">
      <c r="A1049" s="244" t="str">
        <f t="shared" si="32"/>
        <v>是</v>
      </c>
      <c r="B1049" s="236">
        <v>215</v>
      </c>
      <c r="C1049" s="237" t="s">
        <v>1800</v>
      </c>
      <c r="D1049" s="237" t="s">
        <v>132</v>
      </c>
      <c r="E1049" s="237"/>
      <c r="F1049" s="237" t="s">
        <v>1801</v>
      </c>
      <c r="G1049" s="238"/>
      <c r="H1049" s="202" t="s">
        <v>1802</v>
      </c>
      <c r="I1049" s="203">
        <f>SUMIFS(I$1050:I$1123,$D$1050:$D$1123,"&lt;&gt;")</f>
        <v>30625</v>
      </c>
      <c r="J1049" s="203">
        <f>SUMIFS(J$1050:J$1123,$D$1050:$D$1123,"&lt;&gt;")</f>
        <v>30990</v>
      </c>
      <c r="K1049" s="102">
        <f t="shared" si="31"/>
        <v>0.012</v>
      </c>
    </row>
    <row r="1050" ht="18.95" customHeight="1" spans="1:11">
      <c r="A1050" s="244" t="str">
        <f t="shared" si="32"/>
        <v>是</v>
      </c>
      <c r="B1050" s="239">
        <v>21501</v>
      </c>
      <c r="C1050" s="240"/>
      <c r="D1050" s="240" t="s">
        <v>135</v>
      </c>
      <c r="E1050" s="240"/>
      <c r="F1050" s="241" t="s">
        <v>1803</v>
      </c>
      <c r="G1050" s="238"/>
      <c r="H1050" s="204" t="s">
        <v>1804</v>
      </c>
      <c r="I1050" s="205">
        <f>SUM(I1051:I1059)</f>
        <v>0</v>
      </c>
      <c r="J1050" s="205">
        <f>SUM(J1051:J1059)</f>
        <v>101</v>
      </c>
      <c r="K1050" s="105" t="str">
        <f t="shared" si="31"/>
        <v/>
      </c>
    </row>
    <row r="1051" ht="18.95" hidden="1" customHeight="1" spans="1:11">
      <c r="A1051" s="244" t="str">
        <f t="shared" si="32"/>
        <v>否</v>
      </c>
      <c r="B1051" s="239">
        <v>2150101</v>
      </c>
      <c r="C1051" s="240"/>
      <c r="D1051" s="240"/>
      <c r="E1051" s="240" t="s">
        <v>135</v>
      </c>
      <c r="F1051" s="242" t="s">
        <v>138</v>
      </c>
      <c r="G1051" s="238">
        <v>3</v>
      </c>
      <c r="H1051" s="243" t="s">
        <v>1412</v>
      </c>
      <c r="I1051" s="205">
        <v>0</v>
      </c>
      <c r="J1051" s="205">
        <v>0</v>
      </c>
      <c r="K1051" s="63" t="str">
        <f t="shared" si="31"/>
        <v/>
      </c>
    </row>
    <row r="1052" ht="18.95" customHeight="1" spans="1:11">
      <c r="A1052" s="244" t="str">
        <f t="shared" si="32"/>
        <v>是</v>
      </c>
      <c r="B1052" s="239">
        <v>2150102</v>
      </c>
      <c r="C1052" s="240"/>
      <c r="D1052" s="240"/>
      <c r="E1052" s="240" t="s">
        <v>140</v>
      </c>
      <c r="F1052" s="242" t="s">
        <v>141</v>
      </c>
      <c r="G1052" s="238">
        <v>3</v>
      </c>
      <c r="H1052" s="204" t="s">
        <v>1413</v>
      </c>
      <c r="I1052" s="205">
        <v>0</v>
      </c>
      <c r="J1052" s="205">
        <v>1</v>
      </c>
      <c r="K1052" s="105" t="str">
        <f t="shared" si="31"/>
        <v/>
      </c>
    </row>
    <row r="1053" ht="18.95" hidden="1" customHeight="1" spans="1:11">
      <c r="A1053" s="244" t="str">
        <f t="shared" si="32"/>
        <v>否</v>
      </c>
      <c r="B1053" s="239">
        <v>2150103</v>
      </c>
      <c r="C1053" s="240"/>
      <c r="D1053" s="240"/>
      <c r="E1053" s="240" t="s">
        <v>143</v>
      </c>
      <c r="F1053" s="242" t="s">
        <v>144</v>
      </c>
      <c r="G1053" s="238">
        <v>3</v>
      </c>
      <c r="H1053" s="243" t="s">
        <v>1414</v>
      </c>
      <c r="I1053" s="205">
        <v>0</v>
      </c>
      <c r="J1053" s="205">
        <v>0</v>
      </c>
      <c r="K1053" s="63" t="str">
        <f t="shared" si="31"/>
        <v/>
      </c>
    </row>
    <row r="1054" ht="18.95" customHeight="1" spans="1:11">
      <c r="A1054" s="244" t="str">
        <f t="shared" si="32"/>
        <v>是</v>
      </c>
      <c r="B1054" s="239">
        <v>2150104</v>
      </c>
      <c r="C1054" s="240"/>
      <c r="D1054" s="240"/>
      <c r="E1054" s="240" t="s">
        <v>146</v>
      </c>
      <c r="F1054" s="242" t="s">
        <v>1805</v>
      </c>
      <c r="G1054" s="238">
        <v>3</v>
      </c>
      <c r="H1054" s="204" t="s">
        <v>1806</v>
      </c>
      <c r="I1054" s="205">
        <v>0</v>
      </c>
      <c r="J1054" s="205">
        <v>100</v>
      </c>
      <c r="K1054" s="105" t="str">
        <f t="shared" ref="K1054:K1118" si="33">IF(OR(VALUE(J1054)=0,ISERROR(J1054/I1054-1)),"",ROUND(J1054/I1054-1,3))</f>
        <v/>
      </c>
    </row>
    <row r="1055" ht="18.95" hidden="1" customHeight="1" spans="1:11">
      <c r="A1055" s="244" t="str">
        <f t="shared" si="32"/>
        <v>否</v>
      </c>
      <c r="B1055" s="239">
        <v>2150105</v>
      </c>
      <c r="C1055" s="240"/>
      <c r="D1055" s="240"/>
      <c r="E1055" s="240" t="s">
        <v>149</v>
      </c>
      <c r="F1055" s="242" t="s">
        <v>1807</v>
      </c>
      <c r="G1055" s="238">
        <v>3</v>
      </c>
      <c r="H1055" s="243" t="s">
        <v>1808</v>
      </c>
      <c r="I1055" s="205">
        <v>0</v>
      </c>
      <c r="J1055" s="205">
        <v>0</v>
      </c>
      <c r="K1055" s="63" t="str">
        <f t="shared" si="33"/>
        <v/>
      </c>
    </row>
    <row r="1056" ht="18.95" hidden="1" customHeight="1" spans="1:11">
      <c r="A1056" s="244" t="str">
        <f t="shared" si="32"/>
        <v>否</v>
      </c>
      <c r="B1056" s="239">
        <v>2150106</v>
      </c>
      <c r="C1056" s="240"/>
      <c r="D1056" s="240"/>
      <c r="E1056" s="240" t="s">
        <v>152</v>
      </c>
      <c r="F1056" s="242" t="s">
        <v>1809</v>
      </c>
      <c r="G1056" s="238">
        <v>3</v>
      </c>
      <c r="H1056" s="243" t="s">
        <v>1810</v>
      </c>
      <c r="I1056" s="205">
        <v>0</v>
      </c>
      <c r="J1056" s="205">
        <v>0</v>
      </c>
      <c r="K1056" s="63" t="str">
        <f t="shared" si="33"/>
        <v/>
      </c>
    </row>
    <row r="1057" ht="18.95" hidden="1" customHeight="1" spans="1:11">
      <c r="A1057" s="244" t="str">
        <f t="shared" si="32"/>
        <v>否</v>
      </c>
      <c r="B1057" s="239">
        <v>2150107</v>
      </c>
      <c r="C1057" s="240"/>
      <c r="D1057" s="240"/>
      <c r="E1057" s="240" t="s">
        <v>155</v>
      </c>
      <c r="F1057" s="242" t="s">
        <v>1811</v>
      </c>
      <c r="G1057" s="238">
        <v>3</v>
      </c>
      <c r="H1057" s="243" t="s">
        <v>1812</v>
      </c>
      <c r="I1057" s="205">
        <v>0</v>
      </c>
      <c r="J1057" s="205">
        <v>0</v>
      </c>
      <c r="K1057" s="63" t="str">
        <f t="shared" si="33"/>
        <v/>
      </c>
    </row>
    <row r="1058" ht="18.95" hidden="1" customHeight="1" spans="1:11">
      <c r="A1058" s="244" t="str">
        <f t="shared" si="32"/>
        <v>否</v>
      </c>
      <c r="B1058" s="239">
        <v>2150108</v>
      </c>
      <c r="C1058" s="240"/>
      <c r="D1058" s="240"/>
      <c r="E1058" s="240" t="s">
        <v>158</v>
      </c>
      <c r="F1058" s="242" t="s">
        <v>1813</v>
      </c>
      <c r="G1058" s="238">
        <v>3</v>
      </c>
      <c r="H1058" s="243" t="s">
        <v>1814</v>
      </c>
      <c r="I1058" s="205">
        <v>0</v>
      </c>
      <c r="J1058" s="205">
        <v>0</v>
      </c>
      <c r="K1058" s="63" t="str">
        <f t="shared" si="33"/>
        <v/>
      </c>
    </row>
    <row r="1059" ht="18.95" hidden="1" customHeight="1" spans="1:11">
      <c r="A1059" s="244" t="str">
        <f t="shared" si="32"/>
        <v>否</v>
      </c>
      <c r="B1059" s="239">
        <v>2150199</v>
      </c>
      <c r="C1059" s="240"/>
      <c r="D1059" s="240"/>
      <c r="E1059" s="240" t="s">
        <v>167</v>
      </c>
      <c r="F1059" s="242" t="s">
        <v>1815</v>
      </c>
      <c r="G1059" s="238">
        <v>3</v>
      </c>
      <c r="H1059" s="243" t="s">
        <v>1816</v>
      </c>
      <c r="I1059" s="205">
        <v>0</v>
      </c>
      <c r="J1059" s="205">
        <v>0</v>
      </c>
      <c r="K1059" s="63" t="str">
        <f t="shared" si="33"/>
        <v/>
      </c>
    </row>
    <row r="1060" ht="18.95" customHeight="1" spans="1:11">
      <c r="A1060" s="244" t="str">
        <f t="shared" si="32"/>
        <v>是</v>
      </c>
      <c r="B1060" s="239">
        <v>21502</v>
      </c>
      <c r="C1060" s="240"/>
      <c r="D1060" s="240" t="s">
        <v>140</v>
      </c>
      <c r="E1060" s="240"/>
      <c r="F1060" s="241" t="s">
        <v>1817</v>
      </c>
      <c r="G1060" s="238"/>
      <c r="H1060" s="204" t="s">
        <v>1818</v>
      </c>
      <c r="I1060" s="205">
        <f>SUM(I1061:I1075)</f>
        <v>4089</v>
      </c>
      <c r="J1060" s="205">
        <f>SUM(J1061:J1075)</f>
        <v>0</v>
      </c>
      <c r="K1060" s="105" t="str">
        <f t="shared" si="33"/>
        <v/>
      </c>
    </row>
    <row r="1061" ht="18.95" hidden="1" customHeight="1" spans="1:11">
      <c r="A1061" s="244" t="str">
        <f t="shared" si="32"/>
        <v>否</v>
      </c>
      <c r="B1061" s="239">
        <v>2150201</v>
      </c>
      <c r="C1061" s="240"/>
      <c r="D1061" s="240"/>
      <c r="E1061" s="240" t="s">
        <v>135</v>
      </c>
      <c r="F1061" s="242" t="s">
        <v>138</v>
      </c>
      <c r="G1061" s="238">
        <v>3</v>
      </c>
      <c r="H1061" s="243" t="s">
        <v>1412</v>
      </c>
      <c r="I1061" s="205">
        <v>0</v>
      </c>
      <c r="J1061" s="205">
        <v>0</v>
      </c>
      <c r="K1061" s="63" t="str">
        <f t="shared" si="33"/>
        <v/>
      </c>
    </row>
    <row r="1062" ht="18.95" hidden="1" customHeight="1" spans="1:11">
      <c r="A1062" s="244" t="str">
        <f t="shared" si="32"/>
        <v>否</v>
      </c>
      <c r="B1062" s="239">
        <v>2150202</v>
      </c>
      <c r="C1062" s="240"/>
      <c r="D1062" s="240"/>
      <c r="E1062" s="240" t="s">
        <v>140</v>
      </c>
      <c r="F1062" s="242" t="s">
        <v>141</v>
      </c>
      <c r="G1062" s="238">
        <v>3</v>
      </c>
      <c r="H1062" s="243" t="s">
        <v>1413</v>
      </c>
      <c r="I1062" s="205">
        <v>0</v>
      </c>
      <c r="J1062" s="205">
        <v>0</v>
      </c>
      <c r="K1062" s="63" t="str">
        <f t="shared" si="33"/>
        <v/>
      </c>
    </row>
    <row r="1063" ht="18.95" hidden="1" customHeight="1" spans="1:11">
      <c r="A1063" s="244" t="str">
        <f t="shared" si="32"/>
        <v>否</v>
      </c>
      <c r="B1063" s="239">
        <v>2150203</v>
      </c>
      <c r="C1063" s="240"/>
      <c r="D1063" s="240"/>
      <c r="E1063" s="240" t="s">
        <v>143</v>
      </c>
      <c r="F1063" s="242" t="s">
        <v>144</v>
      </c>
      <c r="G1063" s="238">
        <v>3</v>
      </c>
      <c r="H1063" s="243" t="s">
        <v>1414</v>
      </c>
      <c r="I1063" s="205">
        <v>0</v>
      </c>
      <c r="J1063" s="205">
        <v>0</v>
      </c>
      <c r="K1063" s="63" t="str">
        <f t="shared" si="33"/>
        <v/>
      </c>
    </row>
    <row r="1064" ht="18.95" hidden="1" customHeight="1" spans="1:11">
      <c r="A1064" s="244" t="str">
        <f t="shared" si="32"/>
        <v>否</v>
      </c>
      <c r="B1064" s="239">
        <v>2150204</v>
      </c>
      <c r="C1064" s="240"/>
      <c r="D1064" s="240"/>
      <c r="E1064" s="240" t="s">
        <v>146</v>
      </c>
      <c r="F1064" s="242" t="s">
        <v>1819</v>
      </c>
      <c r="G1064" s="238">
        <v>3</v>
      </c>
      <c r="H1064" s="243" t="s">
        <v>1820</v>
      </c>
      <c r="I1064" s="205">
        <v>0</v>
      </c>
      <c r="J1064" s="205">
        <v>0</v>
      </c>
      <c r="K1064" s="63" t="str">
        <f t="shared" si="33"/>
        <v/>
      </c>
    </row>
    <row r="1065" ht="18.95" hidden="1" customHeight="1" spans="1:11">
      <c r="A1065" s="244" t="str">
        <f t="shared" si="32"/>
        <v>否</v>
      </c>
      <c r="B1065" s="239">
        <v>2150205</v>
      </c>
      <c r="C1065" s="240"/>
      <c r="D1065" s="240"/>
      <c r="E1065" s="240" t="s">
        <v>149</v>
      </c>
      <c r="F1065" s="242" t="s">
        <v>1821</v>
      </c>
      <c r="G1065" s="238">
        <v>3</v>
      </c>
      <c r="H1065" s="243" t="s">
        <v>1822</v>
      </c>
      <c r="I1065" s="205">
        <v>0</v>
      </c>
      <c r="J1065" s="205">
        <v>0</v>
      </c>
      <c r="K1065" s="63" t="str">
        <f t="shared" si="33"/>
        <v/>
      </c>
    </row>
    <row r="1066" ht="18.95" hidden="1" customHeight="1" spans="1:11">
      <c r="A1066" s="244" t="str">
        <f t="shared" si="32"/>
        <v>否</v>
      </c>
      <c r="B1066" s="239">
        <v>2150206</v>
      </c>
      <c r="C1066" s="240"/>
      <c r="D1066" s="240"/>
      <c r="E1066" s="240" t="s">
        <v>152</v>
      </c>
      <c r="F1066" s="242" t="s">
        <v>1823</v>
      </c>
      <c r="G1066" s="238">
        <v>3</v>
      </c>
      <c r="H1066" s="243" t="s">
        <v>1824</v>
      </c>
      <c r="I1066" s="205">
        <v>0</v>
      </c>
      <c r="J1066" s="205">
        <v>0</v>
      </c>
      <c r="K1066" s="63" t="str">
        <f t="shared" si="33"/>
        <v/>
      </c>
    </row>
    <row r="1067" ht="18.95" hidden="1" customHeight="1" spans="1:11">
      <c r="A1067" s="244" t="str">
        <f t="shared" si="32"/>
        <v>否</v>
      </c>
      <c r="B1067" s="239">
        <v>2150207</v>
      </c>
      <c r="C1067" s="240"/>
      <c r="D1067" s="240"/>
      <c r="E1067" s="240" t="s">
        <v>155</v>
      </c>
      <c r="F1067" s="242" t="s">
        <v>1825</v>
      </c>
      <c r="G1067" s="238">
        <v>3</v>
      </c>
      <c r="H1067" s="243" t="s">
        <v>1826</v>
      </c>
      <c r="I1067" s="205">
        <v>0</v>
      </c>
      <c r="J1067" s="205">
        <v>0</v>
      </c>
      <c r="K1067" s="63" t="str">
        <f t="shared" si="33"/>
        <v/>
      </c>
    </row>
    <row r="1068" ht="18.95" hidden="1" customHeight="1" spans="1:11">
      <c r="A1068" s="244" t="str">
        <f t="shared" si="32"/>
        <v>否</v>
      </c>
      <c r="B1068" s="239">
        <v>2150208</v>
      </c>
      <c r="C1068" s="240"/>
      <c r="D1068" s="240"/>
      <c r="E1068" s="240" t="s">
        <v>158</v>
      </c>
      <c r="F1068" s="242" t="s">
        <v>1827</v>
      </c>
      <c r="G1068" s="238">
        <v>3</v>
      </c>
      <c r="H1068" s="243" t="s">
        <v>1828</v>
      </c>
      <c r="I1068" s="205">
        <v>0</v>
      </c>
      <c r="J1068" s="205">
        <v>0</v>
      </c>
      <c r="K1068" s="63" t="str">
        <f t="shared" si="33"/>
        <v/>
      </c>
    </row>
    <row r="1069" ht="18.95" hidden="1" customHeight="1" spans="1:11">
      <c r="A1069" s="244" t="str">
        <f t="shared" si="32"/>
        <v>否</v>
      </c>
      <c r="B1069" s="239">
        <v>2150209</v>
      </c>
      <c r="C1069" s="240"/>
      <c r="D1069" s="240"/>
      <c r="E1069" s="240" t="s">
        <v>161</v>
      </c>
      <c r="F1069" s="242" t="s">
        <v>1829</v>
      </c>
      <c r="G1069" s="238">
        <v>3</v>
      </c>
      <c r="H1069" s="243" t="s">
        <v>1830</v>
      </c>
      <c r="I1069" s="205">
        <v>0</v>
      </c>
      <c r="J1069" s="205">
        <v>0</v>
      </c>
      <c r="K1069" s="63" t="str">
        <f t="shared" si="33"/>
        <v/>
      </c>
    </row>
    <row r="1070" ht="18.95" hidden="1" customHeight="1" spans="1:11">
      <c r="A1070" s="244" t="str">
        <f t="shared" si="32"/>
        <v>否</v>
      </c>
      <c r="B1070" s="239">
        <v>2150210</v>
      </c>
      <c r="C1070" s="240"/>
      <c r="D1070" s="240"/>
      <c r="E1070" s="240" t="s">
        <v>272</v>
      </c>
      <c r="F1070" s="242" t="s">
        <v>1831</v>
      </c>
      <c r="G1070" s="238">
        <v>3</v>
      </c>
      <c r="H1070" s="243" t="s">
        <v>1832</v>
      </c>
      <c r="I1070" s="205">
        <v>0</v>
      </c>
      <c r="J1070" s="205">
        <v>0</v>
      </c>
      <c r="K1070" s="63" t="str">
        <f t="shared" si="33"/>
        <v/>
      </c>
    </row>
    <row r="1071" ht="18.95" hidden="1" customHeight="1" spans="1:11">
      <c r="A1071" s="244" t="str">
        <f t="shared" si="32"/>
        <v>否</v>
      </c>
      <c r="B1071" s="239">
        <v>2150212</v>
      </c>
      <c r="C1071" s="240"/>
      <c r="D1071" s="240"/>
      <c r="E1071" s="240" t="s">
        <v>292</v>
      </c>
      <c r="F1071" s="242" t="s">
        <v>1833</v>
      </c>
      <c r="G1071" s="238">
        <v>3</v>
      </c>
      <c r="H1071" s="243" t="s">
        <v>1834</v>
      </c>
      <c r="I1071" s="205">
        <v>0</v>
      </c>
      <c r="J1071" s="205">
        <v>0</v>
      </c>
      <c r="K1071" s="63" t="str">
        <f t="shared" si="33"/>
        <v/>
      </c>
    </row>
    <row r="1072" ht="18.95" hidden="1" customHeight="1" spans="1:11">
      <c r="A1072" s="244" t="str">
        <f t="shared" si="32"/>
        <v>否</v>
      </c>
      <c r="B1072" s="239">
        <v>2150213</v>
      </c>
      <c r="C1072" s="240"/>
      <c r="D1072" s="240"/>
      <c r="E1072" s="240" t="s">
        <v>307</v>
      </c>
      <c r="F1072" s="242" t="s">
        <v>1835</v>
      </c>
      <c r="G1072" s="238">
        <v>3</v>
      </c>
      <c r="H1072" s="243" t="s">
        <v>1836</v>
      </c>
      <c r="I1072" s="205">
        <v>0</v>
      </c>
      <c r="J1072" s="205">
        <v>0</v>
      </c>
      <c r="K1072" s="63" t="str">
        <f t="shared" si="33"/>
        <v/>
      </c>
    </row>
    <row r="1073" ht="18.95" hidden="1" customHeight="1" spans="1:11">
      <c r="A1073" s="244" t="str">
        <f t="shared" si="32"/>
        <v>否</v>
      </c>
      <c r="B1073" s="239">
        <v>2150214</v>
      </c>
      <c r="C1073" s="240"/>
      <c r="D1073" s="240"/>
      <c r="E1073" s="240" t="s">
        <v>322</v>
      </c>
      <c r="F1073" s="242" t="s">
        <v>1837</v>
      </c>
      <c r="G1073" s="238">
        <v>3</v>
      </c>
      <c r="H1073" s="243" t="s">
        <v>1838</v>
      </c>
      <c r="I1073" s="205">
        <v>0</v>
      </c>
      <c r="J1073" s="205">
        <v>0</v>
      </c>
      <c r="K1073" s="63" t="str">
        <f t="shared" si="33"/>
        <v/>
      </c>
    </row>
    <row r="1074" ht="18.95" hidden="1" customHeight="1" spans="1:11">
      <c r="A1074" s="244" t="str">
        <f t="shared" si="32"/>
        <v>否</v>
      </c>
      <c r="B1074" s="239">
        <v>2150215</v>
      </c>
      <c r="C1074" s="240"/>
      <c r="D1074" s="240"/>
      <c r="E1074" s="240" t="s">
        <v>339</v>
      </c>
      <c r="F1074" s="242" t="s">
        <v>1839</v>
      </c>
      <c r="G1074" s="238">
        <v>3</v>
      </c>
      <c r="H1074" s="243" t="s">
        <v>1840</v>
      </c>
      <c r="I1074" s="205">
        <v>0</v>
      </c>
      <c r="J1074" s="205">
        <v>0</v>
      </c>
      <c r="K1074" s="63" t="str">
        <f t="shared" si="33"/>
        <v/>
      </c>
    </row>
    <row r="1075" ht="18.95" customHeight="1" spans="1:11">
      <c r="A1075" s="244" t="str">
        <f t="shared" si="32"/>
        <v>是</v>
      </c>
      <c r="B1075" s="239">
        <v>2150299</v>
      </c>
      <c r="C1075" s="240"/>
      <c r="D1075" s="240"/>
      <c r="E1075" s="240" t="s">
        <v>167</v>
      </c>
      <c r="F1075" s="242" t="s">
        <v>1841</v>
      </c>
      <c r="G1075" s="238">
        <v>3</v>
      </c>
      <c r="H1075" s="204" t="s">
        <v>1842</v>
      </c>
      <c r="I1075" s="205">
        <v>4089</v>
      </c>
      <c r="J1075" s="205">
        <v>0</v>
      </c>
      <c r="K1075" s="105" t="str">
        <f t="shared" si="33"/>
        <v/>
      </c>
    </row>
    <row r="1076" ht="18.95" customHeight="1" spans="1:11">
      <c r="A1076" s="244" t="str">
        <f t="shared" si="32"/>
        <v>是</v>
      </c>
      <c r="B1076" s="239">
        <v>21503</v>
      </c>
      <c r="C1076" s="240"/>
      <c r="D1076" s="240" t="s">
        <v>143</v>
      </c>
      <c r="E1076" s="240"/>
      <c r="F1076" s="241" t="s">
        <v>1843</v>
      </c>
      <c r="G1076" s="238"/>
      <c r="H1076" s="204" t="s">
        <v>1844</v>
      </c>
      <c r="I1076" s="205">
        <f>SUM(I1077:I1080)</f>
        <v>107</v>
      </c>
      <c r="J1076" s="205">
        <f>SUM(J1077:J1080)</f>
        <v>284</v>
      </c>
      <c r="K1076" s="105">
        <f t="shared" si="33"/>
        <v>1.654</v>
      </c>
    </row>
    <row r="1077" ht="18.95" hidden="1" customHeight="1" spans="1:11">
      <c r="A1077" s="244" t="str">
        <f t="shared" si="32"/>
        <v>否</v>
      </c>
      <c r="B1077" s="239">
        <v>2150301</v>
      </c>
      <c r="C1077" s="240"/>
      <c r="D1077" s="240"/>
      <c r="E1077" s="240" t="s">
        <v>135</v>
      </c>
      <c r="F1077" s="242" t="s">
        <v>138</v>
      </c>
      <c r="G1077" s="238">
        <v>3</v>
      </c>
      <c r="H1077" s="243" t="s">
        <v>1412</v>
      </c>
      <c r="I1077" s="205">
        <v>0</v>
      </c>
      <c r="J1077" s="205">
        <v>0</v>
      </c>
      <c r="K1077" s="63" t="str">
        <f t="shared" si="33"/>
        <v/>
      </c>
    </row>
    <row r="1078" ht="18.95" hidden="1" customHeight="1" spans="1:11">
      <c r="A1078" s="244" t="str">
        <f t="shared" si="32"/>
        <v>否</v>
      </c>
      <c r="B1078" s="239">
        <v>2150302</v>
      </c>
      <c r="C1078" s="240"/>
      <c r="D1078" s="240"/>
      <c r="E1078" s="240" t="s">
        <v>140</v>
      </c>
      <c r="F1078" s="242" t="s">
        <v>141</v>
      </c>
      <c r="G1078" s="238">
        <v>3</v>
      </c>
      <c r="H1078" s="243" t="s">
        <v>1413</v>
      </c>
      <c r="I1078" s="205">
        <v>0</v>
      </c>
      <c r="J1078" s="205">
        <v>0</v>
      </c>
      <c r="K1078" s="63" t="str">
        <f t="shared" si="33"/>
        <v/>
      </c>
    </row>
    <row r="1079" ht="18.95" hidden="1" customHeight="1" spans="1:11">
      <c r="A1079" s="244" t="str">
        <f t="shared" si="32"/>
        <v>否</v>
      </c>
      <c r="B1079" s="239">
        <v>2150303</v>
      </c>
      <c r="C1079" s="240"/>
      <c r="D1079" s="240"/>
      <c r="E1079" s="240" t="s">
        <v>143</v>
      </c>
      <c r="F1079" s="242" t="s">
        <v>144</v>
      </c>
      <c r="G1079" s="238">
        <v>3</v>
      </c>
      <c r="H1079" s="243" t="s">
        <v>1414</v>
      </c>
      <c r="I1079" s="205">
        <v>0</v>
      </c>
      <c r="J1079" s="205">
        <v>0</v>
      </c>
      <c r="K1079" s="63" t="str">
        <f t="shared" si="33"/>
        <v/>
      </c>
    </row>
    <row r="1080" ht="18.95" customHeight="1" spans="1:11">
      <c r="A1080" s="244" t="str">
        <f t="shared" si="32"/>
        <v>是</v>
      </c>
      <c r="B1080" s="239">
        <v>2150399</v>
      </c>
      <c r="C1080" s="240"/>
      <c r="D1080" s="240"/>
      <c r="E1080" s="240" t="s">
        <v>167</v>
      </c>
      <c r="F1080" s="242" t="s">
        <v>1845</v>
      </c>
      <c r="G1080" s="238">
        <v>3</v>
      </c>
      <c r="H1080" s="204" t="s">
        <v>1846</v>
      </c>
      <c r="I1080" s="205">
        <v>107</v>
      </c>
      <c r="J1080" s="205">
        <v>284</v>
      </c>
      <c r="K1080" s="105">
        <f t="shared" si="33"/>
        <v>1.654</v>
      </c>
    </row>
    <row r="1081" ht="18.95" customHeight="1" spans="1:11">
      <c r="A1081" s="244" t="str">
        <f t="shared" si="32"/>
        <v>是</v>
      </c>
      <c r="B1081" s="239">
        <v>21505</v>
      </c>
      <c r="C1081" s="240"/>
      <c r="D1081" s="240" t="s">
        <v>149</v>
      </c>
      <c r="E1081" s="240"/>
      <c r="F1081" s="241" t="s">
        <v>1847</v>
      </c>
      <c r="G1081" s="238"/>
      <c r="H1081" s="204" t="s">
        <v>1848</v>
      </c>
      <c r="I1081" s="205">
        <f>SUM(I1082:I1094)</f>
        <v>12714</v>
      </c>
      <c r="J1081" s="205">
        <f>SUM(J1082:J1094)</f>
        <v>11503</v>
      </c>
      <c r="K1081" s="105">
        <f t="shared" si="33"/>
        <v>-0.095</v>
      </c>
    </row>
    <row r="1082" ht="18.95" customHeight="1" spans="1:11">
      <c r="A1082" s="244" t="str">
        <f t="shared" si="32"/>
        <v>是</v>
      </c>
      <c r="B1082" s="239">
        <v>2150501</v>
      </c>
      <c r="C1082" s="240"/>
      <c r="D1082" s="240"/>
      <c r="E1082" s="240" t="s">
        <v>135</v>
      </c>
      <c r="F1082" s="242" t="s">
        <v>138</v>
      </c>
      <c r="G1082" s="238">
        <v>3</v>
      </c>
      <c r="H1082" s="204" t="s">
        <v>1412</v>
      </c>
      <c r="I1082" s="205">
        <v>2559</v>
      </c>
      <c r="J1082" s="205">
        <v>2660</v>
      </c>
      <c r="K1082" s="105">
        <f t="shared" si="33"/>
        <v>0.039</v>
      </c>
    </row>
    <row r="1083" ht="18.95" customHeight="1" spans="1:11">
      <c r="A1083" s="244" t="str">
        <f t="shared" si="32"/>
        <v>是</v>
      </c>
      <c r="B1083" s="239">
        <v>2150502</v>
      </c>
      <c r="C1083" s="240"/>
      <c r="D1083" s="240"/>
      <c r="E1083" s="240" t="s">
        <v>140</v>
      </c>
      <c r="F1083" s="242" t="s">
        <v>141</v>
      </c>
      <c r="G1083" s="238">
        <v>3</v>
      </c>
      <c r="H1083" s="204" t="s">
        <v>1413</v>
      </c>
      <c r="I1083" s="205">
        <v>1057</v>
      </c>
      <c r="J1083" s="205">
        <v>1940</v>
      </c>
      <c r="K1083" s="105">
        <f t="shared" si="33"/>
        <v>0.835</v>
      </c>
    </row>
    <row r="1084" ht="18.95" hidden="1" customHeight="1" spans="1:11">
      <c r="A1084" s="244" t="str">
        <f t="shared" si="32"/>
        <v>否</v>
      </c>
      <c r="B1084" s="239">
        <v>2150503</v>
      </c>
      <c r="C1084" s="240"/>
      <c r="D1084" s="240"/>
      <c r="E1084" s="240" t="s">
        <v>143</v>
      </c>
      <c r="F1084" s="242" t="s">
        <v>144</v>
      </c>
      <c r="G1084" s="238">
        <v>3</v>
      </c>
      <c r="H1084" s="243" t="s">
        <v>1414</v>
      </c>
      <c r="I1084" s="205">
        <v>0</v>
      </c>
      <c r="J1084" s="205">
        <v>0</v>
      </c>
      <c r="K1084" s="63" t="str">
        <f t="shared" si="33"/>
        <v/>
      </c>
    </row>
    <row r="1085" ht="18.95" hidden="1" customHeight="1" spans="1:11">
      <c r="A1085" s="244" t="str">
        <f t="shared" si="32"/>
        <v>否</v>
      </c>
      <c r="B1085" s="239">
        <v>2150505</v>
      </c>
      <c r="C1085" s="240"/>
      <c r="D1085" s="240"/>
      <c r="E1085" s="240" t="s">
        <v>149</v>
      </c>
      <c r="F1085" s="242" t="s">
        <v>1849</v>
      </c>
      <c r="G1085" s="238">
        <v>3</v>
      </c>
      <c r="H1085" s="243" t="s">
        <v>1850</v>
      </c>
      <c r="I1085" s="205">
        <v>0</v>
      </c>
      <c r="J1085" s="205">
        <v>0</v>
      </c>
      <c r="K1085" s="63" t="str">
        <f t="shared" si="33"/>
        <v/>
      </c>
    </row>
    <row r="1086" ht="18.95" hidden="1" customHeight="1" spans="1:11">
      <c r="A1086" s="244" t="str">
        <f t="shared" si="32"/>
        <v>否</v>
      </c>
      <c r="B1086" s="239">
        <v>2150506</v>
      </c>
      <c r="C1086" s="240"/>
      <c r="D1086" s="240"/>
      <c r="E1086" s="240" t="s">
        <v>152</v>
      </c>
      <c r="F1086" s="242" t="s">
        <v>1851</v>
      </c>
      <c r="G1086" s="238">
        <v>3</v>
      </c>
      <c r="H1086" s="243" t="s">
        <v>1852</v>
      </c>
      <c r="I1086" s="205">
        <v>0</v>
      </c>
      <c r="J1086" s="205">
        <v>0</v>
      </c>
      <c r="K1086" s="63" t="str">
        <f t="shared" si="33"/>
        <v/>
      </c>
    </row>
    <row r="1087" ht="18.95" hidden="1" customHeight="1" spans="1:11">
      <c r="A1087" s="244" t="str">
        <f t="shared" si="32"/>
        <v>否</v>
      </c>
      <c r="B1087" s="239">
        <v>2150507</v>
      </c>
      <c r="C1087" s="240"/>
      <c r="D1087" s="240"/>
      <c r="E1087" s="240" t="s">
        <v>155</v>
      </c>
      <c r="F1087" s="242" t="s">
        <v>1853</v>
      </c>
      <c r="G1087" s="238">
        <v>3</v>
      </c>
      <c r="H1087" s="243" t="s">
        <v>1854</v>
      </c>
      <c r="I1087" s="205">
        <v>0</v>
      </c>
      <c r="J1087" s="205">
        <v>0</v>
      </c>
      <c r="K1087" s="63" t="str">
        <f t="shared" si="33"/>
        <v/>
      </c>
    </row>
    <row r="1088" ht="18.95" customHeight="1" spans="1:11">
      <c r="A1088" s="244" t="str">
        <f t="shared" si="32"/>
        <v>是</v>
      </c>
      <c r="B1088" s="239">
        <v>2150508</v>
      </c>
      <c r="C1088" s="240"/>
      <c r="D1088" s="240"/>
      <c r="E1088" s="240" t="s">
        <v>158</v>
      </c>
      <c r="F1088" s="242" t="s">
        <v>1855</v>
      </c>
      <c r="G1088" s="238">
        <v>3</v>
      </c>
      <c r="H1088" s="204" t="s">
        <v>1856</v>
      </c>
      <c r="I1088" s="205">
        <v>113</v>
      </c>
      <c r="J1088" s="205">
        <v>465</v>
      </c>
      <c r="K1088" s="105">
        <f t="shared" si="33"/>
        <v>3.115</v>
      </c>
    </row>
    <row r="1089" ht="18.95" hidden="1" customHeight="1" spans="1:11">
      <c r="A1089" s="244" t="str">
        <f t="shared" si="32"/>
        <v>否</v>
      </c>
      <c r="B1089" s="239">
        <v>2150509</v>
      </c>
      <c r="C1089" s="240"/>
      <c r="D1089" s="240"/>
      <c r="E1089" s="240" t="s">
        <v>161</v>
      </c>
      <c r="F1089" s="242" t="s">
        <v>1857</v>
      </c>
      <c r="G1089" s="238">
        <v>3</v>
      </c>
      <c r="H1089" s="243" t="s">
        <v>1858</v>
      </c>
      <c r="I1089" s="205">
        <v>0</v>
      </c>
      <c r="J1089" s="205">
        <v>0</v>
      </c>
      <c r="K1089" s="63" t="str">
        <f t="shared" si="33"/>
        <v/>
      </c>
    </row>
    <row r="1090" ht="18.95" customHeight="1" spans="1:11">
      <c r="A1090" s="244" t="str">
        <f t="shared" si="32"/>
        <v>是</v>
      </c>
      <c r="B1090" s="239">
        <v>2150510</v>
      </c>
      <c r="C1090" s="240"/>
      <c r="D1090" s="240"/>
      <c r="E1090" s="240" t="s">
        <v>272</v>
      </c>
      <c r="F1090" s="242" t="s">
        <v>1859</v>
      </c>
      <c r="G1090" s="238">
        <v>3</v>
      </c>
      <c r="H1090" s="204" t="s">
        <v>1860</v>
      </c>
      <c r="I1090" s="205">
        <v>8886</v>
      </c>
      <c r="J1090" s="205">
        <v>6438</v>
      </c>
      <c r="K1090" s="105">
        <f t="shared" si="33"/>
        <v>-0.275</v>
      </c>
    </row>
    <row r="1091" ht="18.95" hidden="1" customHeight="1" spans="1:11">
      <c r="A1091" s="244" t="str">
        <f t="shared" si="32"/>
        <v>否</v>
      </c>
      <c r="B1091" s="239">
        <v>2150511</v>
      </c>
      <c r="C1091" s="240"/>
      <c r="D1091" s="240"/>
      <c r="E1091" s="240" t="s">
        <v>289</v>
      </c>
      <c r="F1091" s="242" t="s">
        <v>1861</v>
      </c>
      <c r="G1091" s="238">
        <v>3</v>
      </c>
      <c r="H1091" s="243" t="s">
        <v>1862</v>
      </c>
      <c r="I1091" s="205">
        <v>0</v>
      </c>
      <c r="J1091" s="205">
        <v>0</v>
      </c>
      <c r="K1091" s="63" t="str">
        <f t="shared" si="33"/>
        <v/>
      </c>
    </row>
    <row r="1092" ht="18.95" hidden="1" customHeight="1" spans="1:11">
      <c r="A1092" s="244" t="str">
        <f t="shared" si="32"/>
        <v>否</v>
      </c>
      <c r="B1092" s="239">
        <v>2150513</v>
      </c>
      <c r="C1092" s="240"/>
      <c r="D1092" s="240"/>
      <c r="E1092" s="240" t="s">
        <v>307</v>
      </c>
      <c r="F1092" s="242" t="s">
        <v>1751</v>
      </c>
      <c r="G1092" s="238">
        <v>3</v>
      </c>
      <c r="H1092" s="243" t="s">
        <v>1752</v>
      </c>
      <c r="I1092" s="205">
        <v>0</v>
      </c>
      <c r="J1092" s="205">
        <v>0</v>
      </c>
      <c r="K1092" s="63" t="str">
        <f t="shared" si="33"/>
        <v/>
      </c>
    </row>
    <row r="1093" ht="18.95" hidden="1" customHeight="1" spans="1:11">
      <c r="A1093" s="244" t="str">
        <f t="shared" si="32"/>
        <v>否</v>
      </c>
      <c r="B1093" s="239">
        <v>2150515</v>
      </c>
      <c r="C1093" s="240"/>
      <c r="D1093" s="240"/>
      <c r="E1093" s="240" t="s">
        <v>339</v>
      </c>
      <c r="F1093" s="242" t="s">
        <v>1863</v>
      </c>
      <c r="G1093" s="238">
        <v>3</v>
      </c>
      <c r="H1093" s="243" t="s">
        <v>1864</v>
      </c>
      <c r="I1093" s="205">
        <v>0</v>
      </c>
      <c r="J1093" s="205">
        <v>0</v>
      </c>
      <c r="K1093" s="63" t="str">
        <f t="shared" si="33"/>
        <v/>
      </c>
    </row>
    <row r="1094" ht="18.95" customHeight="1" spans="1:11">
      <c r="A1094" s="244" t="str">
        <f t="shared" si="32"/>
        <v>是</v>
      </c>
      <c r="B1094" s="239">
        <v>2150599</v>
      </c>
      <c r="C1094" s="240"/>
      <c r="D1094" s="240"/>
      <c r="E1094" s="240" t="s">
        <v>167</v>
      </c>
      <c r="F1094" s="242" t="s">
        <v>1865</v>
      </c>
      <c r="G1094" s="238">
        <v>3</v>
      </c>
      <c r="H1094" s="204" t="s">
        <v>1866</v>
      </c>
      <c r="I1094" s="205">
        <v>99</v>
      </c>
      <c r="J1094" s="205">
        <v>0</v>
      </c>
      <c r="K1094" s="105" t="str">
        <f t="shared" si="33"/>
        <v/>
      </c>
    </row>
    <row r="1095" ht="18.95" customHeight="1" spans="1:11">
      <c r="A1095" s="244" t="str">
        <f t="shared" si="32"/>
        <v>是</v>
      </c>
      <c r="B1095" s="239">
        <v>21506</v>
      </c>
      <c r="C1095" s="240"/>
      <c r="D1095" s="240" t="s">
        <v>152</v>
      </c>
      <c r="E1095" s="240"/>
      <c r="F1095" s="241" t="s">
        <v>1867</v>
      </c>
      <c r="G1095" s="238"/>
      <c r="H1095" s="204" t="s">
        <v>1868</v>
      </c>
      <c r="I1095" s="205">
        <f>SUM(I1096:I1103)</f>
        <v>3675</v>
      </c>
      <c r="J1095" s="205">
        <f>SUM(J1096:J1103)</f>
        <v>3069</v>
      </c>
      <c r="K1095" s="105">
        <f t="shared" si="33"/>
        <v>-0.165</v>
      </c>
    </row>
    <row r="1096" ht="18.95" customHeight="1" spans="1:11">
      <c r="A1096" s="244" t="str">
        <f t="shared" si="32"/>
        <v>是</v>
      </c>
      <c r="B1096" s="239">
        <v>2150601</v>
      </c>
      <c r="C1096" s="240"/>
      <c r="D1096" s="240"/>
      <c r="E1096" s="240" t="s">
        <v>135</v>
      </c>
      <c r="F1096" s="242" t="s">
        <v>138</v>
      </c>
      <c r="G1096" s="238">
        <v>3</v>
      </c>
      <c r="H1096" s="204" t="s">
        <v>1412</v>
      </c>
      <c r="I1096" s="205">
        <v>2233</v>
      </c>
      <c r="J1096" s="205">
        <v>2537</v>
      </c>
      <c r="K1096" s="105">
        <f t="shared" si="33"/>
        <v>0.136</v>
      </c>
    </row>
    <row r="1097" ht="18.95" customHeight="1" spans="1:11">
      <c r="A1097" s="244" t="str">
        <f t="shared" si="32"/>
        <v>是</v>
      </c>
      <c r="B1097" s="239">
        <v>2150602</v>
      </c>
      <c r="C1097" s="240"/>
      <c r="D1097" s="240"/>
      <c r="E1097" s="240" t="s">
        <v>140</v>
      </c>
      <c r="F1097" s="242" t="s">
        <v>141</v>
      </c>
      <c r="G1097" s="238">
        <v>3</v>
      </c>
      <c r="H1097" s="204" t="s">
        <v>1413</v>
      </c>
      <c r="I1097" s="205">
        <v>389</v>
      </c>
      <c r="J1097" s="205">
        <v>168</v>
      </c>
      <c r="K1097" s="105">
        <f t="shared" si="33"/>
        <v>-0.568</v>
      </c>
    </row>
    <row r="1098" ht="18.95" hidden="1" customHeight="1" spans="1:11">
      <c r="A1098" s="244" t="str">
        <f t="shared" ref="A1098:A1161" si="34">IF(AND(I1098=0,J1098=0),"否","是")</f>
        <v>否</v>
      </c>
      <c r="B1098" s="239">
        <v>2150603</v>
      </c>
      <c r="C1098" s="240"/>
      <c r="D1098" s="240"/>
      <c r="E1098" s="240" t="s">
        <v>143</v>
      </c>
      <c r="F1098" s="242" t="s">
        <v>144</v>
      </c>
      <c r="G1098" s="238">
        <v>3</v>
      </c>
      <c r="H1098" s="243" t="s">
        <v>1414</v>
      </c>
      <c r="I1098" s="205">
        <v>0</v>
      </c>
      <c r="J1098" s="205">
        <v>0</v>
      </c>
      <c r="K1098" s="63" t="str">
        <f t="shared" si="33"/>
        <v/>
      </c>
    </row>
    <row r="1099" ht="18.95" hidden="1" customHeight="1" spans="1:11">
      <c r="A1099" s="244" t="str">
        <f t="shared" si="34"/>
        <v>否</v>
      </c>
      <c r="B1099" s="239">
        <v>2150604</v>
      </c>
      <c r="C1099" s="240"/>
      <c r="D1099" s="240"/>
      <c r="E1099" s="240" t="s">
        <v>146</v>
      </c>
      <c r="F1099" s="248" t="s">
        <v>1869</v>
      </c>
      <c r="G1099" s="238">
        <v>3</v>
      </c>
      <c r="H1099" s="244" t="s">
        <v>1870</v>
      </c>
      <c r="I1099" s="205">
        <v>0</v>
      </c>
      <c r="J1099" s="205">
        <v>0</v>
      </c>
      <c r="K1099" s="63" t="str">
        <f t="shared" si="33"/>
        <v/>
      </c>
    </row>
    <row r="1100" ht="18.95" customHeight="1" spans="1:11">
      <c r="A1100" s="244" t="str">
        <f t="shared" si="34"/>
        <v>是</v>
      </c>
      <c r="B1100" s="239">
        <v>2150605</v>
      </c>
      <c r="C1100" s="240"/>
      <c r="D1100" s="240"/>
      <c r="E1100" s="240" t="s">
        <v>149</v>
      </c>
      <c r="F1100" s="242" t="s">
        <v>1871</v>
      </c>
      <c r="G1100" s="238">
        <v>3</v>
      </c>
      <c r="H1100" s="204" t="s">
        <v>1872</v>
      </c>
      <c r="I1100" s="205">
        <v>272</v>
      </c>
      <c r="J1100" s="205">
        <v>325</v>
      </c>
      <c r="K1100" s="105">
        <f t="shared" si="33"/>
        <v>0.195</v>
      </c>
    </row>
    <row r="1101" ht="18.95" customHeight="1" spans="1:11">
      <c r="A1101" s="244" t="str">
        <f t="shared" si="34"/>
        <v>是</v>
      </c>
      <c r="B1101" s="239">
        <v>2150606</v>
      </c>
      <c r="C1101" s="240"/>
      <c r="D1101" s="240"/>
      <c r="E1101" s="240" t="s">
        <v>152</v>
      </c>
      <c r="F1101" s="242" t="s">
        <v>1873</v>
      </c>
      <c r="G1101" s="238">
        <v>3</v>
      </c>
      <c r="H1101" s="204" t="s">
        <v>1874</v>
      </c>
      <c r="I1101" s="205">
        <v>765</v>
      </c>
      <c r="J1101" s="205">
        <v>9</v>
      </c>
      <c r="K1101" s="105">
        <f t="shared" si="33"/>
        <v>-0.988</v>
      </c>
    </row>
    <row r="1102" ht="18.95" customHeight="1" spans="1:11">
      <c r="A1102" s="244" t="str">
        <f t="shared" si="34"/>
        <v>是</v>
      </c>
      <c r="B1102" s="239">
        <v>2150607</v>
      </c>
      <c r="C1102" s="240"/>
      <c r="D1102" s="240"/>
      <c r="E1102" s="240" t="s">
        <v>155</v>
      </c>
      <c r="F1102" s="242" t="s">
        <v>1875</v>
      </c>
      <c r="G1102" s="238">
        <v>3</v>
      </c>
      <c r="H1102" s="204" t="s">
        <v>1876</v>
      </c>
      <c r="I1102" s="205">
        <v>16</v>
      </c>
      <c r="J1102" s="205">
        <v>30</v>
      </c>
      <c r="K1102" s="105">
        <f t="shared" si="33"/>
        <v>0.875</v>
      </c>
    </row>
    <row r="1103" ht="18.95" hidden="1" customHeight="1" spans="1:11">
      <c r="A1103" s="244" t="str">
        <f t="shared" si="34"/>
        <v>否</v>
      </c>
      <c r="B1103" s="239">
        <v>2150699</v>
      </c>
      <c r="C1103" s="240"/>
      <c r="D1103" s="240"/>
      <c r="E1103" s="240" t="s">
        <v>167</v>
      </c>
      <c r="F1103" s="242" t="s">
        <v>1877</v>
      </c>
      <c r="G1103" s="238">
        <v>3</v>
      </c>
      <c r="H1103" s="243" t="s">
        <v>1878</v>
      </c>
      <c r="I1103" s="205">
        <v>0</v>
      </c>
      <c r="J1103" s="205">
        <v>0</v>
      </c>
      <c r="K1103" s="63" t="str">
        <f t="shared" si="33"/>
        <v/>
      </c>
    </row>
    <row r="1104" ht="18.95" customHeight="1" spans="1:11">
      <c r="A1104" s="244" t="str">
        <f t="shared" si="34"/>
        <v>是</v>
      </c>
      <c r="B1104" s="239">
        <v>21507</v>
      </c>
      <c r="C1104" s="240"/>
      <c r="D1104" s="240" t="s">
        <v>155</v>
      </c>
      <c r="E1104" s="240"/>
      <c r="F1104" s="241" t="s">
        <v>1879</v>
      </c>
      <c r="G1104" s="238"/>
      <c r="H1104" s="204" t="s">
        <v>1880</v>
      </c>
      <c r="I1104" s="205">
        <f>SUM(I1105:I1109)</f>
        <v>678</v>
      </c>
      <c r="J1104" s="205">
        <f>SUM(J1105:J1109)</f>
        <v>340</v>
      </c>
      <c r="K1104" s="105">
        <f t="shared" si="33"/>
        <v>-0.499</v>
      </c>
    </row>
    <row r="1105" ht="18.95" customHeight="1" spans="1:11">
      <c r="A1105" s="244" t="str">
        <f t="shared" si="34"/>
        <v>是</v>
      </c>
      <c r="B1105" s="239">
        <v>2150701</v>
      </c>
      <c r="C1105" s="240"/>
      <c r="D1105" s="240"/>
      <c r="E1105" s="240" t="s">
        <v>135</v>
      </c>
      <c r="F1105" s="242" t="s">
        <v>138</v>
      </c>
      <c r="G1105" s="238">
        <v>3</v>
      </c>
      <c r="H1105" s="204" t="s">
        <v>1412</v>
      </c>
      <c r="I1105" s="205">
        <v>551</v>
      </c>
      <c r="J1105" s="205">
        <v>311</v>
      </c>
      <c r="K1105" s="105">
        <f t="shared" si="33"/>
        <v>-0.436</v>
      </c>
    </row>
    <row r="1106" ht="18.95" customHeight="1" spans="1:11">
      <c r="A1106" s="244" t="str">
        <f t="shared" si="34"/>
        <v>是</v>
      </c>
      <c r="B1106" s="239">
        <v>2150702</v>
      </c>
      <c r="C1106" s="240"/>
      <c r="D1106" s="240"/>
      <c r="E1106" s="240" t="s">
        <v>140</v>
      </c>
      <c r="F1106" s="242" t="s">
        <v>141</v>
      </c>
      <c r="G1106" s="238">
        <v>3</v>
      </c>
      <c r="H1106" s="204" t="s">
        <v>1413</v>
      </c>
      <c r="I1106" s="205">
        <v>127</v>
      </c>
      <c r="J1106" s="205">
        <v>29</v>
      </c>
      <c r="K1106" s="105">
        <f t="shared" si="33"/>
        <v>-0.772</v>
      </c>
    </row>
    <row r="1107" ht="18.95" hidden="1" customHeight="1" spans="1:11">
      <c r="A1107" s="244" t="str">
        <f t="shared" si="34"/>
        <v>否</v>
      </c>
      <c r="B1107" s="239">
        <v>2150703</v>
      </c>
      <c r="C1107" s="240"/>
      <c r="D1107" s="240"/>
      <c r="E1107" s="240" t="s">
        <v>143</v>
      </c>
      <c r="F1107" s="242" t="s">
        <v>144</v>
      </c>
      <c r="G1107" s="238">
        <v>3</v>
      </c>
      <c r="H1107" s="243" t="s">
        <v>1414</v>
      </c>
      <c r="I1107" s="205">
        <v>0</v>
      </c>
      <c r="J1107" s="205">
        <v>0</v>
      </c>
      <c r="K1107" s="63" t="str">
        <f t="shared" si="33"/>
        <v/>
      </c>
    </row>
    <row r="1108" ht="18.95" hidden="1" customHeight="1" spans="1:11">
      <c r="A1108" s="244" t="str">
        <f t="shared" si="34"/>
        <v>否</v>
      </c>
      <c r="B1108" s="239">
        <v>2150704</v>
      </c>
      <c r="C1108" s="240"/>
      <c r="D1108" s="240"/>
      <c r="E1108" s="240" t="s">
        <v>146</v>
      </c>
      <c r="F1108" s="242" t="s">
        <v>1881</v>
      </c>
      <c r="G1108" s="238">
        <v>3</v>
      </c>
      <c r="H1108" s="243" t="s">
        <v>1882</v>
      </c>
      <c r="I1108" s="205">
        <v>0</v>
      </c>
      <c r="J1108" s="205">
        <v>0</v>
      </c>
      <c r="K1108" s="63" t="str">
        <f t="shared" si="33"/>
        <v/>
      </c>
    </row>
    <row r="1109" ht="18.95" hidden="1" customHeight="1" spans="1:11">
      <c r="A1109" s="244" t="str">
        <f t="shared" si="34"/>
        <v>否</v>
      </c>
      <c r="B1109" s="239">
        <v>2150799</v>
      </c>
      <c r="C1109" s="240"/>
      <c r="D1109" s="240"/>
      <c r="E1109" s="240" t="s">
        <v>167</v>
      </c>
      <c r="F1109" s="242" t="s">
        <v>1883</v>
      </c>
      <c r="G1109" s="238">
        <v>3</v>
      </c>
      <c r="H1109" s="243" t="s">
        <v>1884</v>
      </c>
      <c r="I1109" s="205">
        <v>0</v>
      </c>
      <c r="J1109" s="205">
        <v>0</v>
      </c>
      <c r="K1109" s="63" t="str">
        <f t="shared" si="33"/>
        <v/>
      </c>
    </row>
    <row r="1110" ht="18.95" customHeight="1" spans="1:11">
      <c r="A1110" s="244" t="str">
        <f t="shared" si="34"/>
        <v>是</v>
      </c>
      <c r="B1110" s="239">
        <v>21508</v>
      </c>
      <c r="C1110" s="240"/>
      <c r="D1110" s="240" t="s">
        <v>158</v>
      </c>
      <c r="E1110" s="240"/>
      <c r="F1110" s="241" t="s">
        <v>1885</v>
      </c>
      <c r="G1110" s="238"/>
      <c r="H1110" s="204" t="s">
        <v>1886</v>
      </c>
      <c r="I1110" s="205">
        <f>SUM(I1111:I1116)</f>
        <v>9353</v>
      </c>
      <c r="J1110" s="205">
        <f>SUM(J1111:J1116)</f>
        <v>826</v>
      </c>
      <c r="K1110" s="105">
        <f t="shared" si="33"/>
        <v>-0.912</v>
      </c>
    </row>
    <row r="1111" ht="18.95" customHeight="1" spans="1:11">
      <c r="A1111" s="244" t="str">
        <f t="shared" si="34"/>
        <v>是</v>
      </c>
      <c r="B1111" s="239">
        <v>2150801</v>
      </c>
      <c r="C1111" s="240"/>
      <c r="D1111" s="240"/>
      <c r="E1111" s="240" t="s">
        <v>135</v>
      </c>
      <c r="F1111" s="242" t="s">
        <v>138</v>
      </c>
      <c r="G1111" s="238">
        <v>3</v>
      </c>
      <c r="H1111" s="204" t="s">
        <v>1412</v>
      </c>
      <c r="I1111" s="205">
        <v>361</v>
      </c>
      <c r="J1111" s="205">
        <v>341</v>
      </c>
      <c r="K1111" s="105">
        <f t="shared" si="33"/>
        <v>-0.055</v>
      </c>
    </row>
    <row r="1112" ht="18.95" customHeight="1" spans="1:11">
      <c r="A1112" s="244" t="str">
        <f t="shared" si="34"/>
        <v>是</v>
      </c>
      <c r="B1112" s="239">
        <v>2150802</v>
      </c>
      <c r="C1112" s="240"/>
      <c r="D1112" s="240"/>
      <c r="E1112" s="240" t="s">
        <v>140</v>
      </c>
      <c r="F1112" s="242" t="s">
        <v>141</v>
      </c>
      <c r="G1112" s="238">
        <v>3</v>
      </c>
      <c r="H1112" s="204" t="s">
        <v>1413</v>
      </c>
      <c r="I1112" s="205">
        <v>1</v>
      </c>
      <c r="J1112" s="205">
        <v>1</v>
      </c>
      <c r="K1112" s="105">
        <f t="shared" si="33"/>
        <v>0</v>
      </c>
    </row>
    <row r="1113" ht="18.95" hidden="1" customHeight="1" spans="1:11">
      <c r="A1113" s="244" t="str">
        <f t="shared" si="34"/>
        <v>否</v>
      </c>
      <c r="B1113" s="239">
        <v>2150803</v>
      </c>
      <c r="C1113" s="240"/>
      <c r="D1113" s="240"/>
      <c r="E1113" s="240" t="s">
        <v>143</v>
      </c>
      <c r="F1113" s="242" t="s">
        <v>144</v>
      </c>
      <c r="G1113" s="238">
        <v>3</v>
      </c>
      <c r="H1113" s="243" t="s">
        <v>1414</v>
      </c>
      <c r="I1113" s="205">
        <v>0</v>
      </c>
      <c r="J1113" s="205">
        <v>0</v>
      </c>
      <c r="K1113" s="63" t="str">
        <f t="shared" si="33"/>
        <v/>
      </c>
    </row>
    <row r="1114" ht="18.95" customHeight="1" spans="1:11">
      <c r="A1114" s="244" t="str">
        <f t="shared" si="34"/>
        <v>是</v>
      </c>
      <c r="B1114" s="239">
        <v>2150804</v>
      </c>
      <c r="C1114" s="240"/>
      <c r="D1114" s="240"/>
      <c r="E1114" s="240" t="s">
        <v>146</v>
      </c>
      <c r="F1114" s="242" t="s">
        <v>1887</v>
      </c>
      <c r="G1114" s="238">
        <v>3</v>
      </c>
      <c r="H1114" s="204" t="s">
        <v>1888</v>
      </c>
      <c r="I1114" s="205">
        <v>63</v>
      </c>
      <c r="J1114" s="205">
        <v>3</v>
      </c>
      <c r="K1114" s="105">
        <f t="shared" si="33"/>
        <v>-0.952</v>
      </c>
    </row>
    <row r="1115" ht="18.95" customHeight="1" spans="1:11">
      <c r="A1115" s="244" t="str">
        <f t="shared" si="34"/>
        <v>是</v>
      </c>
      <c r="B1115" s="239">
        <v>2150805</v>
      </c>
      <c r="C1115" s="240"/>
      <c r="D1115" s="240"/>
      <c r="E1115" s="240" t="s">
        <v>149</v>
      </c>
      <c r="F1115" s="242" t="s">
        <v>1889</v>
      </c>
      <c r="G1115" s="238">
        <v>3</v>
      </c>
      <c r="H1115" s="204" t="s">
        <v>1890</v>
      </c>
      <c r="I1115" s="205">
        <v>8906</v>
      </c>
      <c r="J1115" s="205">
        <v>278</v>
      </c>
      <c r="K1115" s="105">
        <f t="shared" si="33"/>
        <v>-0.969</v>
      </c>
    </row>
    <row r="1116" ht="18.95" customHeight="1" spans="1:11">
      <c r="A1116" s="244" t="str">
        <f t="shared" si="34"/>
        <v>是</v>
      </c>
      <c r="B1116" s="239">
        <v>2150899</v>
      </c>
      <c r="C1116" s="240"/>
      <c r="D1116" s="240"/>
      <c r="E1116" s="240" t="s">
        <v>167</v>
      </c>
      <c r="F1116" s="242" t="s">
        <v>1891</v>
      </c>
      <c r="G1116" s="238">
        <v>3</v>
      </c>
      <c r="H1116" s="204" t="s">
        <v>1892</v>
      </c>
      <c r="I1116" s="205">
        <v>22</v>
      </c>
      <c r="J1116" s="205">
        <v>203</v>
      </c>
      <c r="K1116" s="105">
        <f t="shared" si="33"/>
        <v>8.227</v>
      </c>
    </row>
    <row r="1117" ht="18.95" customHeight="1" spans="1:11">
      <c r="A1117" s="244" t="str">
        <f t="shared" si="34"/>
        <v>是</v>
      </c>
      <c r="B1117" s="239">
        <v>21599</v>
      </c>
      <c r="C1117" s="240"/>
      <c r="D1117" s="240" t="s">
        <v>167</v>
      </c>
      <c r="E1117" s="240"/>
      <c r="F1117" s="241" t="s">
        <v>1893</v>
      </c>
      <c r="G1117" s="238"/>
      <c r="H1117" s="204" t="s">
        <v>1894</v>
      </c>
      <c r="I1117" s="205">
        <f>SUM(I1118:I1123)</f>
        <v>9</v>
      </c>
      <c r="J1117" s="205">
        <f>SUM(J1118:J1123)</f>
        <v>14867</v>
      </c>
      <c r="K1117" s="105">
        <f t="shared" si="33"/>
        <v>1650.889</v>
      </c>
    </row>
    <row r="1118" ht="18.95" hidden="1" customHeight="1" spans="1:11">
      <c r="A1118" s="244" t="str">
        <f t="shared" si="34"/>
        <v>否</v>
      </c>
      <c r="B1118" s="239">
        <v>2159901</v>
      </c>
      <c r="C1118" s="240"/>
      <c r="D1118" s="240"/>
      <c r="E1118" s="240" t="s">
        <v>135</v>
      </c>
      <c r="F1118" s="242" t="s">
        <v>1895</v>
      </c>
      <c r="G1118" s="238">
        <v>3</v>
      </c>
      <c r="H1118" s="243" t="s">
        <v>1896</v>
      </c>
      <c r="I1118" s="205">
        <v>0</v>
      </c>
      <c r="J1118" s="205">
        <v>0</v>
      </c>
      <c r="K1118" s="63" t="str">
        <f t="shared" si="33"/>
        <v/>
      </c>
    </row>
    <row r="1119" ht="18.95" customHeight="1" spans="1:11">
      <c r="A1119" s="244" t="str">
        <f t="shared" si="34"/>
        <v>是</v>
      </c>
      <c r="B1119" s="239">
        <v>2159902</v>
      </c>
      <c r="C1119" s="240"/>
      <c r="D1119" s="240"/>
      <c r="E1119" s="240" t="s">
        <v>140</v>
      </c>
      <c r="F1119" s="242" t="s">
        <v>1897</v>
      </c>
      <c r="G1119" s="238">
        <v>3</v>
      </c>
      <c r="H1119" s="204" t="s">
        <v>1898</v>
      </c>
      <c r="I1119" s="205">
        <v>9</v>
      </c>
      <c r="J1119" s="205"/>
      <c r="K1119" s="105" t="str">
        <f t="shared" ref="K1119:K1185" si="35">IF(OR(VALUE(J1119)=0,ISERROR(J1119/I1119-1)),"",ROUND(J1119/I1119-1,3))</f>
        <v/>
      </c>
    </row>
    <row r="1120" ht="18.95" hidden="1" customHeight="1" spans="1:11">
      <c r="A1120" s="244" t="str">
        <f t="shared" si="34"/>
        <v>否</v>
      </c>
      <c r="B1120" s="239">
        <v>2159904</v>
      </c>
      <c r="C1120" s="240"/>
      <c r="D1120" s="240"/>
      <c r="E1120" s="240" t="s">
        <v>146</v>
      </c>
      <c r="F1120" s="242" t="s">
        <v>1899</v>
      </c>
      <c r="G1120" s="238">
        <v>3</v>
      </c>
      <c r="H1120" s="204" t="s">
        <v>1900</v>
      </c>
      <c r="I1120" s="205">
        <v>0</v>
      </c>
      <c r="J1120" s="205">
        <v>0</v>
      </c>
      <c r="K1120" s="63" t="str">
        <f t="shared" si="35"/>
        <v/>
      </c>
    </row>
    <row r="1121" ht="18.95" customHeight="1" spans="1:11">
      <c r="A1121" s="244" t="str">
        <f t="shared" si="34"/>
        <v>是</v>
      </c>
      <c r="B1121" s="239">
        <v>2159905</v>
      </c>
      <c r="C1121" s="240"/>
      <c r="D1121" s="240"/>
      <c r="E1121" s="240" t="s">
        <v>149</v>
      </c>
      <c r="F1121" s="242" t="s">
        <v>1901</v>
      </c>
      <c r="G1121" s="238">
        <v>3</v>
      </c>
      <c r="H1121" s="204" t="s">
        <v>1902</v>
      </c>
      <c r="I1121" s="205">
        <v>0</v>
      </c>
      <c r="J1121" s="205">
        <v>4867</v>
      </c>
      <c r="K1121" s="105" t="str">
        <f t="shared" si="35"/>
        <v/>
      </c>
    </row>
    <row r="1122" ht="18.95" hidden="1" customHeight="1" spans="1:11">
      <c r="A1122" s="244" t="str">
        <f t="shared" si="34"/>
        <v>否</v>
      </c>
      <c r="B1122" s="239">
        <v>2159906</v>
      </c>
      <c r="C1122" s="240"/>
      <c r="D1122" s="240"/>
      <c r="E1122" s="240" t="s">
        <v>152</v>
      </c>
      <c r="F1122" s="242" t="s">
        <v>1903</v>
      </c>
      <c r="G1122" s="238">
        <v>3</v>
      </c>
      <c r="H1122" s="243" t="s">
        <v>1904</v>
      </c>
      <c r="I1122" s="205">
        <v>0</v>
      </c>
      <c r="J1122" s="205">
        <v>0</v>
      </c>
      <c r="K1122" s="63" t="str">
        <f t="shared" si="35"/>
        <v/>
      </c>
    </row>
    <row r="1123" ht="18.95" customHeight="1" spans="1:11">
      <c r="A1123" s="244" t="str">
        <f t="shared" si="34"/>
        <v>是</v>
      </c>
      <c r="B1123" s="239">
        <v>2159999</v>
      </c>
      <c r="C1123" s="240"/>
      <c r="D1123" s="240"/>
      <c r="E1123" s="240" t="s">
        <v>167</v>
      </c>
      <c r="F1123" s="242" t="s">
        <v>1893</v>
      </c>
      <c r="G1123" s="238">
        <v>3</v>
      </c>
      <c r="H1123" s="204" t="s">
        <v>1905</v>
      </c>
      <c r="I1123" s="205">
        <v>0</v>
      </c>
      <c r="J1123" s="205">
        <v>10000</v>
      </c>
      <c r="K1123" s="105" t="str">
        <f t="shared" si="35"/>
        <v/>
      </c>
    </row>
    <row r="1124" s="215" customFormat="1" ht="18.95" customHeight="1" spans="1:11">
      <c r="A1124" s="244" t="str">
        <f t="shared" si="34"/>
        <v>是</v>
      </c>
      <c r="B1124" s="236">
        <v>216</v>
      </c>
      <c r="C1124" s="237" t="s">
        <v>1906</v>
      </c>
      <c r="D1124" s="237" t="s">
        <v>132</v>
      </c>
      <c r="E1124" s="237"/>
      <c r="F1124" s="237" t="s">
        <v>1907</v>
      </c>
      <c r="G1124" s="238"/>
      <c r="H1124" s="202" t="s">
        <v>1908</v>
      </c>
      <c r="I1124" s="203">
        <f>SUMIFS(I$1125:I$1150,$D$1125:$D$1150,"&lt;&gt;")</f>
        <v>6414</v>
      </c>
      <c r="J1124" s="203">
        <f>SUMIFS(J$1125:J$1150,$D$1125:$D$1150,"&lt;&gt;")</f>
        <v>8096</v>
      </c>
      <c r="K1124" s="102">
        <f t="shared" si="35"/>
        <v>0.262</v>
      </c>
    </row>
    <row r="1125" ht="18.95" customHeight="1" spans="1:11">
      <c r="A1125" s="244" t="str">
        <f t="shared" si="34"/>
        <v>是</v>
      </c>
      <c r="B1125" s="239">
        <v>21602</v>
      </c>
      <c r="C1125" s="240"/>
      <c r="D1125" s="240" t="s">
        <v>140</v>
      </c>
      <c r="E1125" s="240"/>
      <c r="F1125" s="241" t="s">
        <v>1909</v>
      </c>
      <c r="G1125" s="238"/>
      <c r="H1125" s="204" t="s">
        <v>1910</v>
      </c>
      <c r="I1125" s="205">
        <f>SUM(I1126:I1134)</f>
        <v>4031</v>
      </c>
      <c r="J1125" s="205">
        <f>SUM(J1126:J1134)</f>
        <v>3430</v>
      </c>
      <c r="K1125" s="105">
        <f t="shared" si="35"/>
        <v>-0.149</v>
      </c>
    </row>
    <row r="1126" ht="18.95" customHeight="1" spans="1:11">
      <c r="A1126" s="244" t="str">
        <f t="shared" si="34"/>
        <v>是</v>
      </c>
      <c r="B1126" s="239">
        <v>2160201</v>
      </c>
      <c r="C1126" s="240"/>
      <c r="D1126" s="240"/>
      <c r="E1126" s="240" t="s">
        <v>135</v>
      </c>
      <c r="F1126" s="242" t="s">
        <v>138</v>
      </c>
      <c r="G1126" s="238">
        <v>3</v>
      </c>
      <c r="H1126" s="204" t="s">
        <v>1412</v>
      </c>
      <c r="I1126" s="205">
        <v>1992</v>
      </c>
      <c r="J1126" s="205">
        <v>2229</v>
      </c>
      <c r="K1126" s="105">
        <f t="shared" si="35"/>
        <v>0.119</v>
      </c>
    </row>
    <row r="1127" ht="18.95" customHeight="1" spans="1:11">
      <c r="A1127" s="244" t="str">
        <f t="shared" si="34"/>
        <v>是</v>
      </c>
      <c r="B1127" s="239">
        <v>2160202</v>
      </c>
      <c r="C1127" s="240"/>
      <c r="D1127" s="240"/>
      <c r="E1127" s="240" t="s">
        <v>140</v>
      </c>
      <c r="F1127" s="242" t="s">
        <v>141</v>
      </c>
      <c r="G1127" s="238">
        <v>3</v>
      </c>
      <c r="H1127" s="204" t="s">
        <v>1413</v>
      </c>
      <c r="I1127" s="205">
        <v>403</v>
      </c>
      <c r="J1127" s="205">
        <v>197</v>
      </c>
      <c r="K1127" s="105">
        <f t="shared" si="35"/>
        <v>-0.511</v>
      </c>
    </row>
    <row r="1128" ht="18.95" hidden="1" customHeight="1" spans="1:11">
      <c r="A1128" s="244" t="str">
        <f t="shared" si="34"/>
        <v>否</v>
      </c>
      <c r="B1128" s="239">
        <v>2160203</v>
      </c>
      <c r="C1128" s="240"/>
      <c r="D1128" s="240"/>
      <c r="E1128" s="240" t="s">
        <v>143</v>
      </c>
      <c r="F1128" s="242" t="s">
        <v>144</v>
      </c>
      <c r="G1128" s="238">
        <v>3</v>
      </c>
      <c r="H1128" s="243" t="s">
        <v>1414</v>
      </c>
      <c r="I1128" s="205">
        <v>0</v>
      </c>
      <c r="J1128" s="205">
        <v>0</v>
      </c>
      <c r="K1128" s="63" t="str">
        <f t="shared" si="35"/>
        <v/>
      </c>
    </row>
    <row r="1129" ht="18.95" hidden="1" customHeight="1" spans="1:11">
      <c r="A1129" s="244" t="str">
        <f t="shared" si="34"/>
        <v>否</v>
      </c>
      <c r="B1129" s="239">
        <v>2160216</v>
      </c>
      <c r="C1129" s="240"/>
      <c r="D1129" s="240"/>
      <c r="E1129" s="240" t="s">
        <v>528</v>
      </c>
      <c r="F1129" s="242" t="s">
        <v>1911</v>
      </c>
      <c r="G1129" s="238">
        <v>3</v>
      </c>
      <c r="H1129" s="243" t="s">
        <v>1912</v>
      </c>
      <c r="I1129" s="205">
        <v>0</v>
      </c>
      <c r="J1129" s="205">
        <v>0</v>
      </c>
      <c r="K1129" s="63" t="str">
        <f t="shared" si="35"/>
        <v/>
      </c>
    </row>
    <row r="1130" ht="18.95" hidden="1" customHeight="1" spans="1:11">
      <c r="A1130" s="244" t="str">
        <f t="shared" si="34"/>
        <v>否</v>
      </c>
      <c r="B1130" s="239">
        <v>2160217</v>
      </c>
      <c r="C1130" s="240"/>
      <c r="D1130" s="240"/>
      <c r="E1130" s="240" t="s">
        <v>350</v>
      </c>
      <c r="F1130" s="242" t="s">
        <v>1913</v>
      </c>
      <c r="G1130" s="238">
        <v>3</v>
      </c>
      <c r="H1130" s="204" t="s">
        <v>1914</v>
      </c>
      <c r="I1130" s="205">
        <v>0</v>
      </c>
      <c r="J1130" s="205">
        <v>0</v>
      </c>
      <c r="K1130" s="63" t="str">
        <f t="shared" si="35"/>
        <v/>
      </c>
    </row>
    <row r="1131" ht="18.95" hidden="1" customHeight="1" spans="1:11">
      <c r="A1131" s="244" t="str">
        <f t="shared" si="34"/>
        <v>否</v>
      </c>
      <c r="B1131" s="239">
        <v>2160218</v>
      </c>
      <c r="C1131" s="240"/>
      <c r="D1131" s="240"/>
      <c r="E1131" s="240" t="s">
        <v>533</v>
      </c>
      <c r="F1131" s="242" t="s">
        <v>1915</v>
      </c>
      <c r="G1131" s="238">
        <v>3</v>
      </c>
      <c r="H1131" s="243" t="s">
        <v>1916</v>
      </c>
      <c r="I1131" s="205">
        <v>0</v>
      </c>
      <c r="J1131" s="205">
        <v>0</v>
      </c>
      <c r="K1131" s="63" t="str">
        <f t="shared" si="35"/>
        <v/>
      </c>
    </row>
    <row r="1132" ht="18.95" customHeight="1" spans="1:11">
      <c r="A1132" s="244" t="str">
        <f t="shared" si="34"/>
        <v>是</v>
      </c>
      <c r="B1132" s="239">
        <v>2160219</v>
      </c>
      <c r="C1132" s="240"/>
      <c r="D1132" s="240"/>
      <c r="E1132" s="240" t="s">
        <v>536</v>
      </c>
      <c r="F1132" s="242" t="s">
        <v>1917</v>
      </c>
      <c r="G1132" s="238">
        <v>3</v>
      </c>
      <c r="H1132" s="204" t="s">
        <v>1918</v>
      </c>
      <c r="I1132" s="205">
        <v>252</v>
      </c>
      <c r="J1132" s="205">
        <v>0</v>
      </c>
      <c r="K1132" s="105" t="str">
        <f t="shared" si="35"/>
        <v/>
      </c>
    </row>
    <row r="1133" ht="18.95" customHeight="1" spans="1:11">
      <c r="A1133" s="244" t="str">
        <f t="shared" si="34"/>
        <v>是</v>
      </c>
      <c r="B1133" s="239">
        <v>2160250</v>
      </c>
      <c r="C1133" s="240"/>
      <c r="D1133" s="240"/>
      <c r="E1133" s="240" t="s">
        <v>164</v>
      </c>
      <c r="F1133" s="242" t="s">
        <v>165</v>
      </c>
      <c r="G1133" s="238">
        <v>3</v>
      </c>
      <c r="H1133" s="204" t="s">
        <v>1450</v>
      </c>
      <c r="I1133" s="205">
        <v>136</v>
      </c>
      <c r="J1133" s="205">
        <v>134</v>
      </c>
      <c r="K1133" s="105">
        <f t="shared" si="35"/>
        <v>-0.015</v>
      </c>
    </row>
    <row r="1134" ht="18.95" customHeight="1" spans="1:11">
      <c r="A1134" s="244" t="str">
        <f t="shared" si="34"/>
        <v>是</v>
      </c>
      <c r="B1134" s="239">
        <v>2160299</v>
      </c>
      <c r="C1134" s="240"/>
      <c r="D1134" s="240"/>
      <c r="E1134" s="240" t="s">
        <v>167</v>
      </c>
      <c r="F1134" s="242" t="s">
        <v>1919</v>
      </c>
      <c r="G1134" s="238">
        <v>3</v>
      </c>
      <c r="H1134" s="204" t="s">
        <v>1920</v>
      </c>
      <c r="I1134" s="205">
        <v>1248</v>
      </c>
      <c r="J1134" s="205">
        <v>870</v>
      </c>
      <c r="K1134" s="105">
        <f t="shared" si="35"/>
        <v>-0.303</v>
      </c>
    </row>
    <row r="1135" ht="18.95" customHeight="1" spans="1:11">
      <c r="A1135" s="244" t="str">
        <f t="shared" si="34"/>
        <v>是</v>
      </c>
      <c r="B1135" s="239">
        <v>21605</v>
      </c>
      <c r="C1135" s="240"/>
      <c r="D1135" s="240" t="s">
        <v>149</v>
      </c>
      <c r="E1135" s="240"/>
      <c r="F1135" s="241" t="s">
        <v>1921</v>
      </c>
      <c r="G1135" s="238"/>
      <c r="H1135" s="204" t="s">
        <v>1922</v>
      </c>
      <c r="I1135" s="205">
        <f>SUM(I1136:I1141)</f>
        <v>1553</v>
      </c>
      <c r="J1135" s="205">
        <f>SUM(J1136:J1141)</f>
        <v>1484</v>
      </c>
      <c r="K1135" s="105">
        <f t="shared" si="35"/>
        <v>-0.044</v>
      </c>
    </row>
    <row r="1136" ht="18.95" customHeight="1" spans="1:11">
      <c r="A1136" s="244" t="str">
        <f t="shared" si="34"/>
        <v>是</v>
      </c>
      <c r="B1136" s="239">
        <v>2160501</v>
      </c>
      <c r="C1136" s="240"/>
      <c r="D1136" s="240"/>
      <c r="E1136" s="240" t="s">
        <v>135</v>
      </c>
      <c r="F1136" s="242" t="s">
        <v>138</v>
      </c>
      <c r="G1136" s="238">
        <v>3</v>
      </c>
      <c r="H1136" s="204" t="s">
        <v>1412</v>
      </c>
      <c r="I1136" s="205">
        <v>620</v>
      </c>
      <c r="J1136" s="205">
        <v>539</v>
      </c>
      <c r="K1136" s="105">
        <f t="shared" si="35"/>
        <v>-0.131</v>
      </c>
    </row>
    <row r="1137" ht="18.95" customHeight="1" spans="1:11">
      <c r="A1137" s="244" t="str">
        <f t="shared" si="34"/>
        <v>是</v>
      </c>
      <c r="B1137" s="239">
        <v>2160502</v>
      </c>
      <c r="C1137" s="240"/>
      <c r="D1137" s="240"/>
      <c r="E1137" s="240" t="s">
        <v>140</v>
      </c>
      <c r="F1137" s="242" t="s">
        <v>141</v>
      </c>
      <c r="G1137" s="238">
        <v>3</v>
      </c>
      <c r="H1137" s="204" t="s">
        <v>1413</v>
      </c>
      <c r="I1137" s="205">
        <v>177</v>
      </c>
      <c r="J1137" s="205">
        <v>157</v>
      </c>
      <c r="K1137" s="105">
        <f t="shared" si="35"/>
        <v>-0.113</v>
      </c>
    </row>
    <row r="1138" ht="18.95" hidden="1" customHeight="1" spans="1:11">
      <c r="A1138" s="244" t="str">
        <f t="shared" si="34"/>
        <v>否</v>
      </c>
      <c r="B1138" s="239">
        <v>2160503</v>
      </c>
      <c r="C1138" s="240"/>
      <c r="D1138" s="240"/>
      <c r="E1138" s="240" t="s">
        <v>143</v>
      </c>
      <c r="F1138" s="242" t="s">
        <v>144</v>
      </c>
      <c r="G1138" s="238">
        <v>3</v>
      </c>
      <c r="H1138" s="243" t="s">
        <v>1414</v>
      </c>
      <c r="I1138" s="205">
        <v>0</v>
      </c>
      <c r="J1138" s="205">
        <v>0</v>
      </c>
      <c r="K1138" s="63" t="str">
        <f t="shared" si="35"/>
        <v/>
      </c>
    </row>
    <row r="1139" ht="18.95" customHeight="1" spans="1:11">
      <c r="A1139" s="244" t="str">
        <f t="shared" si="34"/>
        <v>是</v>
      </c>
      <c r="B1139" s="239">
        <v>2160504</v>
      </c>
      <c r="C1139" s="240"/>
      <c r="D1139" s="240"/>
      <c r="E1139" s="240" t="s">
        <v>146</v>
      </c>
      <c r="F1139" s="242" t="s">
        <v>1923</v>
      </c>
      <c r="G1139" s="238">
        <v>3</v>
      </c>
      <c r="H1139" s="204" t="s">
        <v>1924</v>
      </c>
      <c r="I1139" s="205">
        <v>499</v>
      </c>
      <c r="J1139" s="205">
        <v>444</v>
      </c>
      <c r="K1139" s="105">
        <f t="shared" si="35"/>
        <v>-0.11</v>
      </c>
    </row>
    <row r="1140" ht="18.95" customHeight="1" spans="1:11">
      <c r="A1140" s="244" t="str">
        <f t="shared" si="34"/>
        <v>是</v>
      </c>
      <c r="B1140" s="239">
        <v>2160505</v>
      </c>
      <c r="C1140" s="240"/>
      <c r="D1140" s="240"/>
      <c r="E1140" s="240" t="s">
        <v>149</v>
      </c>
      <c r="F1140" s="242" t="s">
        <v>1925</v>
      </c>
      <c r="G1140" s="238">
        <v>3</v>
      </c>
      <c r="H1140" s="204" t="s">
        <v>1926</v>
      </c>
      <c r="I1140" s="205">
        <v>220</v>
      </c>
      <c r="J1140" s="205">
        <v>254</v>
      </c>
      <c r="K1140" s="105">
        <f t="shared" si="35"/>
        <v>0.155</v>
      </c>
    </row>
    <row r="1141" ht="18.95" customHeight="1" spans="1:11">
      <c r="A1141" s="244" t="str">
        <f t="shared" si="34"/>
        <v>是</v>
      </c>
      <c r="B1141" s="239">
        <v>2160599</v>
      </c>
      <c r="C1141" s="240"/>
      <c r="D1141" s="240"/>
      <c r="E1141" s="240" t="s">
        <v>167</v>
      </c>
      <c r="F1141" s="242" t="s">
        <v>1927</v>
      </c>
      <c r="G1141" s="238">
        <v>3</v>
      </c>
      <c r="H1141" s="204" t="s">
        <v>1928</v>
      </c>
      <c r="I1141" s="205">
        <v>37</v>
      </c>
      <c r="J1141" s="205">
        <v>90</v>
      </c>
      <c r="K1141" s="105">
        <f t="shared" si="35"/>
        <v>1.432</v>
      </c>
    </row>
    <row r="1142" ht="18.95" customHeight="1" spans="1:11">
      <c r="A1142" s="244" t="str">
        <f t="shared" si="34"/>
        <v>是</v>
      </c>
      <c r="B1142" s="239">
        <v>21606</v>
      </c>
      <c r="C1142" s="240"/>
      <c r="D1142" s="240" t="s">
        <v>152</v>
      </c>
      <c r="E1142" s="240"/>
      <c r="F1142" s="241" t="s">
        <v>1929</v>
      </c>
      <c r="G1142" s="238"/>
      <c r="H1142" s="204" t="s">
        <v>1930</v>
      </c>
      <c r="I1142" s="205">
        <f>SUM(I1143:I1147)</f>
        <v>830</v>
      </c>
      <c r="J1142" s="205">
        <f>SUM(J1143:J1147)</f>
        <v>682</v>
      </c>
      <c r="K1142" s="105">
        <f t="shared" si="35"/>
        <v>-0.178</v>
      </c>
    </row>
    <row r="1143" ht="18.95" hidden="1" customHeight="1" spans="1:11">
      <c r="A1143" s="244" t="str">
        <f t="shared" si="34"/>
        <v>否</v>
      </c>
      <c r="B1143" s="239">
        <v>2160601</v>
      </c>
      <c r="C1143" s="240"/>
      <c r="D1143" s="240"/>
      <c r="E1143" s="240" t="s">
        <v>135</v>
      </c>
      <c r="F1143" s="242" t="s">
        <v>138</v>
      </c>
      <c r="G1143" s="238">
        <v>3</v>
      </c>
      <c r="H1143" s="243" t="s">
        <v>1412</v>
      </c>
      <c r="I1143" s="205">
        <v>0</v>
      </c>
      <c r="J1143" s="205">
        <v>0</v>
      </c>
      <c r="K1143" s="63" t="str">
        <f t="shared" si="35"/>
        <v/>
      </c>
    </row>
    <row r="1144" ht="18.95" customHeight="1" spans="1:11">
      <c r="A1144" s="244" t="str">
        <f t="shared" si="34"/>
        <v>是</v>
      </c>
      <c r="B1144" s="239">
        <v>2160602</v>
      </c>
      <c r="C1144" s="240"/>
      <c r="D1144" s="240"/>
      <c r="E1144" s="240" t="s">
        <v>140</v>
      </c>
      <c r="F1144" s="242" t="s">
        <v>141</v>
      </c>
      <c r="G1144" s="238">
        <v>3</v>
      </c>
      <c r="H1144" s="204" t="s">
        <v>1413</v>
      </c>
      <c r="I1144" s="205">
        <v>0</v>
      </c>
      <c r="J1144" s="205">
        <v>638</v>
      </c>
      <c r="K1144" s="105" t="str">
        <f t="shared" si="35"/>
        <v/>
      </c>
    </row>
    <row r="1145" ht="18.95" hidden="1" customHeight="1" spans="1:11">
      <c r="A1145" s="244" t="str">
        <f t="shared" si="34"/>
        <v>否</v>
      </c>
      <c r="B1145" s="239">
        <v>2160603</v>
      </c>
      <c r="C1145" s="240"/>
      <c r="D1145" s="240"/>
      <c r="E1145" s="240" t="s">
        <v>143</v>
      </c>
      <c r="F1145" s="242" t="s">
        <v>144</v>
      </c>
      <c r="G1145" s="238">
        <v>3</v>
      </c>
      <c r="H1145" s="243" t="s">
        <v>1414</v>
      </c>
      <c r="I1145" s="205">
        <v>0</v>
      </c>
      <c r="J1145" s="205">
        <v>0</v>
      </c>
      <c r="K1145" s="63" t="str">
        <f t="shared" si="35"/>
        <v/>
      </c>
    </row>
    <row r="1146" ht="18.95" hidden="1" customHeight="1" spans="1:11">
      <c r="A1146" s="244" t="str">
        <f t="shared" si="34"/>
        <v>否</v>
      </c>
      <c r="B1146" s="239">
        <v>2160607</v>
      </c>
      <c r="C1146" s="240"/>
      <c r="D1146" s="240"/>
      <c r="E1146" s="240" t="s">
        <v>155</v>
      </c>
      <c r="F1146" s="242" t="s">
        <v>1931</v>
      </c>
      <c r="G1146" s="238">
        <v>3</v>
      </c>
      <c r="H1146" s="243" t="s">
        <v>1932</v>
      </c>
      <c r="I1146" s="205">
        <v>0</v>
      </c>
      <c r="J1146" s="205">
        <v>0</v>
      </c>
      <c r="K1146" s="63" t="str">
        <f t="shared" si="35"/>
        <v/>
      </c>
    </row>
    <row r="1147" ht="18.95" customHeight="1" spans="1:11">
      <c r="A1147" s="244" t="str">
        <f t="shared" si="34"/>
        <v>是</v>
      </c>
      <c r="B1147" s="239">
        <v>2160699</v>
      </c>
      <c r="C1147" s="240"/>
      <c r="D1147" s="240"/>
      <c r="E1147" s="240" t="s">
        <v>167</v>
      </c>
      <c r="F1147" s="242" t="s">
        <v>1933</v>
      </c>
      <c r="G1147" s="238">
        <v>3</v>
      </c>
      <c r="H1147" s="204" t="s">
        <v>1934</v>
      </c>
      <c r="I1147" s="205">
        <v>830</v>
      </c>
      <c r="J1147" s="205">
        <v>44</v>
      </c>
      <c r="K1147" s="105">
        <f t="shared" si="35"/>
        <v>-0.947</v>
      </c>
    </row>
    <row r="1148" ht="18.95" customHeight="1" spans="1:11">
      <c r="A1148" s="244" t="str">
        <f t="shared" si="34"/>
        <v>是</v>
      </c>
      <c r="B1148" s="239">
        <v>21699</v>
      </c>
      <c r="C1148" s="240"/>
      <c r="D1148" s="240" t="s">
        <v>167</v>
      </c>
      <c r="E1148" s="240"/>
      <c r="F1148" s="241" t="s">
        <v>1935</v>
      </c>
      <c r="G1148" s="238"/>
      <c r="H1148" s="204" t="s">
        <v>1936</v>
      </c>
      <c r="I1148" s="205">
        <f>SUM(I1149:I1150)</f>
        <v>0</v>
      </c>
      <c r="J1148" s="205">
        <f>SUM(J1149:J1150)</f>
        <v>2500</v>
      </c>
      <c r="K1148" s="105" t="str">
        <f t="shared" si="35"/>
        <v/>
      </c>
    </row>
    <row r="1149" ht="18.95" hidden="1" customHeight="1" spans="1:11">
      <c r="A1149" s="244" t="str">
        <f t="shared" si="34"/>
        <v>否</v>
      </c>
      <c r="B1149" s="239">
        <v>2169901</v>
      </c>
      <c r="C1149" s="240"/>
      <c r="D1149" s="240"/>
      <c r="E1149" s="240" t="s">
        <v>135</v>
      </c>
      <c r="F1149" s="242" t="s">
        <v>1937</v>
      </c>
      <c r="G1149" s="238">
        <v>3</v>
      </c>
      <c r="H1149" s="243" t="s">
        <v>1938</v>
      </c>
      <c r="I1149" s="205">
        <v>0</v>
      </c>
      <c r="J1149" s="205">
        <v>0</v>
      </c>
      <c r="K1149" s="63" t="str">
        <f t="shared" si="35"/>
        <v/>
      </c>
    </row>
    <row r="1150" ht="18.95" customHeight="1" spans="1:11">
      <c r="A1150" s="244" t="str">
        <f t="shared" si="34"/>
        <v>是</v>
      </c>
      <c r="B1150" s="239">
        <v>2169999</v>
      </c>
      <c r="C1150" s="240"/>
      <c r="D1150" s="240"/>
      <c r="E1150" s="240" t="s">
        <v>167</v>
      </c>
      <c r="F1150" s="242" t="s">
        <v>1935</v>
      </c>
      <c r="G1150" s="238">
        <v>3</v>
      </c>
      <c r="H1150" s="204" t="s">
        <v>1939</v>
      </c>
      <c r="I1150" s="205">
        <v>0</v>
      </c>
      <c r="J1150" s="205">
        <v>2500</v>
      </c>
      <c r="K1150" s="105" t="str">
        <f t="shared" si="35"/>
        <v/>
      </c>
    </row>
    <row r="1151" s="215" customFormat="1" ht="18.95" customHeight="1" spans="1:11">
      <c r="A1151" s="244" t="str">
        <f t="shared" si="34"/>
        <v>是</v>
      </c>
      <c r="B1151" s="236">
        <v>217</v>
      </c>
      <c r="C1151" s="237" t="s">
        <v>1940</v>
      </c>
      <c r="D1151" s="237" t="s">
        <v>132</v>
      </c>
      <c r="E1151" s="237"/>
      <c r="F1151" s="237" t="s">
        <v>1941</v>
      </c>
      <c r="G1151" s="238"/>
      <c r="H1151" s="202" t="s">
        <v>1942</v>
      </c>
      <c r="I1151" s="203">
        <f>SUMIFS(I$1152:I$1178,$D$1152:$D$1178,"&lt;&gt;")</f>
        <v>111</v>
      </c>
      <c r="J1151" s="203">
        <f>SUMIFS(J$1152:J$1178,$D$1152:$D$1178,"&lt;&gt;")</f>
        <v>115</v>
      </c>
      <c r="K1151" s="102">
        <f t="shared" si="35"/>
        <v>0.036</v>
      </c>
    </row>
    <row r="1152" ht="18.95" hidden="1" customHeight="1" spans="1:11">
      <c r="A1152" s="244" t="str">
        <f t="shared" si="34"/>
        <v>否</v>
      </c>
      <c r="B1152" s="239">
        <v>21701</v>
      </c>
      <c r="C1152" s="240"/>
      <c r="D1152" s="249" t="s">
        <v>135</v>
      </c>
      <c r="E1152" s="249"/>
      <c r="F1152" s="241" t="s">
        <v>1943</v>
      </c>
      <c r="G1152" s="238"/>
      <c r="H1152" s="204" t="s">
        <v>1944</v>
      </c>
      <c r="I1152" s="205">
        <f>SUM(I1153:I1158)</f>
        <v>0</v>
      </c>
      <c r="J1152" s="205">
        <f>SUM(J1153:J1158)</f>
        <v>0</v>
      </c>
      <c r="K1152" s="63" t="str">
        <f t="shared" si="35"/>
        <v/>
      </c>
    </row>
    <row r="1153" ht="18.95" hidden="1" customHeight="1" spans="1:11">
      <c r="A1153" s="244" t="str">
        <f t="shared" si="34"/>
        <v>否</v>
      </c>
      <c r="B1153" s="239">
        <v>2170101</v>
      </c>
      <c r="C1153" s="240"/>
      <c r="D1153" s="249"/>
      <c r="E1153" s="249" t="s">
        <v>135</v>
      </c>
      <c r="F1153" s="241"/>
      <c r="G1153" s="238"/>
      <c r="H1153" s="244" t="s">
        <v>1945</v>
      </c>
      <c r="I1153" s="205">
        <v>0</v>
      </c>
      <c r="J1153" s="205">
        <v>0</v>
      </c>
      <c r="K1153" s="63" t="str">
        <f t="shared" si="35"/>
        <v/>
      </c>
    </row>
    <row r="1154" ht="18.95" hidden="1" customHeight="1" spans="1:11">
      <c r="A1154" s="244" t="str">
        <f t="shared" si="34"/>
        <v>否</v>
      </c>
      <c r="B1154" s="239">
        <v>2170102</v>
      </c>
      <c r="C1154" s="240"/>
      <c r="D1154" s="249"/>
      <c r="E1154" s="249" t="s">
        <v>140</v>
      </c>
      <c r="F1154" s="241"/>
      <c r="G1154" s="238"/>
      <c r="H1154" s="206" t="s">
        <v>1946</v>
      </c>
      <c r="I1154" s="205"/>
      <c r="J1154" s="205">
        <v>0</v>
      </c>
      <c r="K1154" s="63" t="str">
        <f t="shared" si="35"/>
        <v/>
      </c>
    </row>
    <row r="1155" ht="18.95" hidden="1" customHeight="1" spans="1:11">
      <c r="A1155" s="244" t="str">
        <f t="shared" si="34"/>
        <v>否</v>
      </c>
      <c r="B1155" s="239">
        <v>2170103</v>
      </c>
      <c r="C1155" s="240"/>
      <c r="D1155" s="249"/>
      <c r="E1155" s="249" t="s">
        <v>143</v>
      </c>
      <c r="F1155" s="241"/>
      <c r="G1155" s="238"/>
      <c r="H1155" s="244" t="s">
        <v>1947</v>
      </c>
      <c r="I1155" s="205">
        <v>0</v>
      </c>
      <c r="J1155" s="205">
        <v>0</v>
      </c>
      <c r="K1155" s="63" t="str">
        <f t="shared" si="35"/>
        <v/>
      </c>
    </row>
    <row r="1156" ht="18.95" hidden="1" customHeight="1" spans="1:11">
      <c r="A1156" s="244" t="str">
        <f t="shared" si="34"/>
        <v>否</v>
      </c>
      <c r="B1156" s="239">
        <v>2170104</v>
      </c>
      <c r="C1156" s="240"/>
      <c r="D1156" s="249"/>
      <c r="E1156" s="249" t="s">
        <v>146</v>
      </c>
      <c r="F1156" s="241"/>
      <c r="G1156" s="238"/>
      <c r="H1156" s="244" t="s">
        <v>1948</v>
      </c>
      <c r="I1156" s="205">
        <v>0</v>
      </c>
      <c r="J1156" s="205">
        <v>0</v>
      </c>
      <c r="K1156" s="63" t="str">
        <f t="shared" si="35"/>
        <v/>
      </c>
    </row>
    <row r="1157" ht="18.95" hidden="1" customHeight="1" spans="1:11">
      <c r="A1157" s="244" t="str">
        <f t="shared" si="34"/>
        <v>否</v>
      </c>
      <c r="B1157" s="239">
        <v>2170150</v>
      </c>
      <c r="C1157" s="240"/>
      <c r="D1157" s="249"/>
      <c r="E1157" s="249" t="s">
        <v>164</v>
      </c>
      <c r="F1157" s="241"/>
      <c r="G1157" s="238"/>
      <c r="H1157" s="244" t="s">
        <v>1949</v>
      </c>
      <c r="I1157" s="205">
        <v>0</v>
      </c>
      <c r="J1157" s="205">
        <v>0</v>
      </c>
      <c r="K1157" s="63" t="str">
        <f t="shared" si="35"/>
        <v/>
      </c>
    </row>
    <row r="1158" ht="18.95" hidden="1" customHeight="1" spans="1:11">
      <c r="A1158" s="244" t="str">
        <f t="shared" si="34"/>
        <v>否</v>
      </c>
      <c r="B1158" s="239">
        <v>2170199</v>
      </c>
      <c r="C1158" s="240"/>
      <c r="D1158" s="249"/>
      <c r="E1158" s="249" t="s">
        <v>167</v>
      </c>
      <c r="F1158" s="241"/>
      <c r="G1158" s="238"/>
      <c r="H1158" s="244" t="s">
        <v>1950</v>
      </c>
      <c r="I1158" s="205">
        <v>0</v>
      </c>
      <c r="J1158" s="205">
        <v>0</v>
      </c>
      <c r="K1158" s="63" t="str">
        <f t="shared" si="35"/>
        <v/>
      </c>
    </row>
    <row r="1159" ht="18.95" customHeight="1" spans="1:11">
      <c r="A1159" s="244" t="str">
        <f t="shared" si="34"/>
        <v>是</v>
      </c>
      <c r="B1159" s="239">
        <v>21702</v>
      </c>
      <c r="C1159" s="249"/>
      <c r="D1159" s="249" t="s">
        <v>140</v>
      </c>
      <c r="E1159" s="249"/>
      <c r="F1159" s="241"/>
      <c r="G1159" s="238"/>
      <c r="H1159" s="206" t="s">
        <v>1951</v>
      </c>
      <c r="I1159" s="205">
        <f>SUM(I1160:I1168)</f>
        <v>10</v>
      </c>
      <c r="J1159" s="205">
        <f>SUM(J1160:J1168)</f>
        <v>40</v>
      </c>
      <c r="K1159" s="105">
        <f t="shared" si="35"/>
        <v>3</v>
      </c>
    </row>
    <row r="1160" ht="18.95" hidden="1" customHeight="1" spans="1:11">
      <c r="A1160" s="244" t="str">
        <f t="shared" si="34"/>
        <v>否</v>
      </c>
      <c r="B1160" s="239">
        <v>2170201</v>
      </c>
      <c r="C1160" s="249"/>
      <c r="D1160" s="249"/>
      <c r="E1160" s="249" t="s">
        <v>135</v>
      </c>
      <c r="F1160" s="241"/>
      <c r="G1160" s="238"/>
      <c r="H1160" s="244" t="s">
        <v>1952</v>
      </c>
      <c r="I1160" s="205">
        <v>0</v>
      </c>
      <c r="J1160" s="205">
        <v>0</v>
      </c>
      <c r="K1160" s="63" t="str">
        <f t="shared" si="35"/>
        <v/>
      </c>
    </row>
    <row r="1161" ht="18.95" hidden="1" customHeight="1" spans="1:11">
      <c r="A1161" s="244" t="str">
        <f t="shared" si="34"/>
        <v>否</v>
      </c>
      <c r="B1161" s="239">
        <v>2170202</v>
      </c>
      <c r="C1161" s="249"/>
      <c r="D1161" s="249"/>
      <c r="E1161" s="249" t="s">
        <v>140</v>
      </c>
      <c r="F1161" s="241"/>
      <c r="G1161" s="238"/>
      <c r="H1161" s="244" t="s">
        <v>1953</v>
      </c>
      <c r="I1161" s="205">
        <v>0</v>
      </c>
      <c r="J1161" s="205">
        <v>0</v>
      </c>
      <c r="K1161" s="63" t="str">
        <f t="shared" si="35"/>
        <v/>
      </c>
    </row>
    <row r="1162" ht="18.95" hidden="1" customHeight="1" spans="1:11">
      <c r="A1162" s="244" t="str">
        <f t="shared" ref="A1162:A1226" si="36">IF(AND(I1162=0,J1162=0),"否","是")</f>
        <v>否</v>
      </c>
      <c r="B1162" s="239">
        <v>2170203</v>
      </c>
      <c r="C1162" s="249"/>
      <c r="D1162" s="249"/>
      <c r="E1162" s="249" t="s">
        <v>143</v>
      </c>
      <c r="F1162" s="241"/>
      <c r="G1162" s="238"/>
      <c r="H1162" s="244" t="s">
        <v>1954</v>
      </c>
      <c r="I1162" s="205">
        <v>0</v>
      </c>
      <c r="J1162" s="205">
        <v>0</v>
      </c>
      <c r="K1162" s="63" t="str">
        <f t="shared" si="35"/>
        <v/>
      </c>
    </row>
    <row r="1163" ht="18.95" hidden="1" customHeight="1" spans="1:11">
      <c r="A1163" s="244" t="str">
        <f t="shared" si="36"/>
        <v>否</v>
      </c>
      <c r="B1163" s="239">
        <v>2170204</v>
      </c>
      <c r="C1163" s="249"/>
      <c r="D1163" s="249"/>
      <c r="E1163" s="249" t="s">
        <v>146</v>
      </c>
      <c r="F1163" s="241"/>
      <c r="G1163" s="238"/>
      <c r="H1163" s="244" t="s">
        <v>1955</v>
      </c>
      <c r="I1163" s="205">
        <v>0</v>
      </c>
      <c r="J1163" s="205">
        <v>0</v>
      </c>
      <c r="K1163" s="63" t="str">
        <f t="shared" si="35"/>
        <v/>
      </c>
    </row>
    <row r="1164" ht="18.95" hidden="1" customHeight="1" spans="1:11">
      <c r="A1164" s="244" t="str">
        <f t="shared" si="36"/>
        <v>否</v>
      </c>
      <c r="B1164" s="239">
        <v>2170205</v>
      </c>
      <c r="C1164" s="249"/>
      <c r="D1164" s="249"/>
      <c r="E1164" s="249" t="s">
        <v>149</v>
      </c>
      <c r="F1164" s="241"/>
      <c r="G1164" s="238"/>
      <c r="H1164" s="244" t="s">
        <v>1956</v>
      </c>
      <c r="I1164" s="205">
        <v>0</v>
      </c>
      <c r="J1164" s="205">
        <v>0</v>
      </c>
      <c r="K1164" s="63" t="str">
        <f t="shared" si="35"/>
        <v/>
      </c>
    </row>
    <row r="1165" ht="18.95" hidden="1" customHeight="1" spans="1:11">
      <c r="A1165" s="244" t="str">
        <f t="shared" si="36"/>
        <v>否</v>
      </c>
      <c r="B1165" s="239">
        <v>2170206</v>
      </c>
      <c r="C1165" s="249"/>
      <c r="D1165" s="249"/>
      <c r="E1165" s="249" t="s">
        <v>152</v>
      </c>
      <c r="F1165" s="241"/>
      <c r="G1165" s="238"/>
      <c r="H1165" s="244" t="s">
        <v>1957</v>
      </c>
      <c r="I1165" s="205">
        <v>0</v>
      </c>
      <c r="J1165" s="205">
        <v>0</v>
      </c>
      <c r="K1165" s="63" t="str">
        <f t="shared" si="35"/>
        <v/>
      </c>
    </row>
    <row r="1166" ht="18.95" hidden="1" customHeight="1" spans="1:11">
      <c r="A1166" s="244" t="str">
        <f t="shared" si="36"/>
        <v>否</v>
      </c>
      <c r="B1166" s="239">
        <v>2170207</v>
      </c>
      <c r="C1166" s="249"/>
      <c r="D1166" s="249"/>
      <c r="E1166" s="249" t="s">
        <v>155</v>
      </c>
      <c r="F1166" s="241"/>
      <c r="G1166" s="238"/>
      <c r="H1166" s="244" t="s">
        <v>1958</v>
      </c>
      <c r="I1166" s="205">
        <v>0</v>
      </c>
      <c r="J1166" s="205">
        <v>0</v>
      </c>
      <c r="K1166" s="63" t="str">
        <f t="shared" si="35"/>
        <v/>
      </c>
    </row>
    <row r="1167" ht="18.95" hidden="1" customHeight="1" spans="1:11">
      <c r="A1167" s="244" t="str">
        <f t="shared" si="36"/>
        <v>否</v>
      </c>
      <c r="B1167" s="239">
        <v>2170208</v>
      </c>
      <c r="C1167" s="249"/>
      <c r="D1167" s="249"/>
      <c r="E1167" s="249" t="s">
        <v>158</v>
      </c>
      <c r="F1167" s="241"/>
      <c r="G1167" s="238"/>
      <c r="H1167" s="244" t="s">
        <v>1959</v>
      </c>
      <c r="I1167" s="205">
        <v>0</v>
      </c>
      <c r="J1167" s="205">
        <v>0</v>
      </c>
      <c r="K1167" s="63" t="str">
        <f t="shared" si="35"/>
        <v/>
      </c>
    </row>
    <row r="1168" ht="18.95" customHeight="1" spans="1:11">
      <c r="A1168" s="244" t="str">
        <f t="shared" si="36"/>
        <v>是</v>
      </c>
      <c r="B1168" s="239">
        <v>2170299</v>
      </c>
      <c r="C1168" s="249"/>
      <c r="D1168" s="249"/>
      <c r="E1168" s="249" t="s">
        <v>167</v>
      </c>
      <c r="F1168" s="241"/>
      <c r="G1168" s="238"/>
      <c r="H1168" s="206" t="s">
        <v>1960</v>
      </c>
      <c r="I1168" s="205">
        <v>10</v>
      </c>
      <c r="J1168" s="205">
        <v>40</v>
      </c>
      <c r="K1168" s="105">
        <f t="shared" si="35"/>
        <v>3</v>
      </c>
    </row>
    <row r="1169" ht="18.95" customHeight="1" spans="1:11">
      <c r="A1169" s="244" t="str">
        <f t="shared" si="36"/>
        <v>是</v>
      </c>
      <c r="B1169" s="239">
        <v>21703</v>
      </c>
      <c r="C1169" s="240"/>
      <c r="D1169" s="249" t="s">
        <v>143</v>
      </c>
      <c r="E1169" s="249"/>
      <c r="F1169" s="241" t="s">
        <v>1961</v>
      </c>
      <c r="G1169" s="238"/>
      <c r="H1169" s="204" t="s">
        <v>1962</v>
      </c>
      <c r="I1169" s="205">
        <f>SUM(I1170:I1174)</f>
        <v>80</v>
      </c>
      <c r="J1169" s="205">
        <f>SUM(J1170:J1174)</f>
        <v>0</v>
      </c>
      <c r="K1169" s="105" t="str">
        <f t="shared" si="35"/>
        <v/>
      </c>
    </row>
    <row r="1170" ht="18.95" hidden="1" customHeight="1" spans="1:11">
      <c r="A1170" s="244" t="str">
        <f t="shared" si="36"/>
        <v>否</v>
      </c>
      <c r="B1170" s="239">
        <v>2170301</v>
      </c>
      <c r="C1170" s="240"/>
      <c r="D1170" s="249"/>
      <c r="E1170" s="249" t="s">
        <v>135</v>
      </c>
      <c r="F1170" s="241"/>
      <c r="G1170" s="238"/>
      <c r="H1170" s="244" t="s">
        <v>1963</v>
      </c>
      <c r="I1170" s="205">
        <v>0</v>
      </c>
      <c r="J1170" s="205">
        <v>0</v>
      </c>
      <c r="K1170" s="63" t="str">
        <f t="shared" si="35"/>
        <v/>
      </c>
    </row>
    <row r="1171" ht="18.95" hidden="1" customHeight="1" spans="1:11">
      <c r="A1171" s="244" t="str">
        <f t="shared" si="36"/>
        <v>否</v>
      </c>
      <c r="B1171" s="239">
        <v>2170302</v>
      </c>
      <c r="C1171" s="240"/>
      <c r="D1171" s="249"/>
      <c r="E1171" s="249" t="s">
        <v>140</v>
      </c>
      <c r="F1171" s="241"/>
      <c r="G1171" s="238"/>
      <c r="H1171" s="244" t="s">
        <v>1964</v>
      </c>
      <c r="I1171" s="205">
        <v>0</v>
      </c>
      <c r="J1171" s="205">
        <v>0</v>
      </c>
      <c r="K1171" s="63" t="str">
        <f t="shared" si="35"/>
        <v/>
      </c>
    </row>
    <row r="1172" ht="18.95" hidden="1" customHeight="1" spans="1:11">
      <c r="A1172" s="244" t="str">
        <f t="shared" si="36"/>
        <v>否</v>
      </c>
      <c r="B1172" s="239">
        <v>2170303</v>
      </c>
      <c r="C1172" s="240"/>
      <c r="D1172" s="249"/>
      <c r="E1172" s="249" t="s">
        <v>143</v>
      </c>
      <c r="F1172" s="241"/>
      <c r="G1172" s="238"/>
      <c r="H1172" s="244" t="s">
        <v>1965</v>
      </c>
      <c r="I1172" s="205">
        <v>0</v>
      </c>
      <c r="J1172" s="205">
        <v>0</v>
      </c>
      <c r="K1172" s="63" t="str">
        <f t="shared" si="35"/>
        <v/>
      </c>
    </row>
    <row r="1173" ht="18.95" hidden="1" customHeight="1" spans="1:11">
      <c r="A1173" s="244" t="str">
        <f t="shared" si="36"/>
        <v>否</v>
      </c>
      <c r="B1173" s="239">
        <v>2170304</v>
      </c>
      <c r="C1173" s="240"/>
      <c r="D1173" s="249"/>
      <c r="E1173" s="249" t="s">
        <v>146</v>
      </c>
      <c r="F1173" s="241"/>
      <c r="G1173" s="238"/>
      <c r="H1173" s="244" t="s">
        <v>1966</v>
      </c>
      <c r="I1173" s="205">
        <v>0</v>
      </c>
      <c r="J1173" s="205">
        <v>0</v>
      </c>
      <c r="K1173" s="63" t="str">
        <f t="shared" si="35"/>
        <v/>
      </c>
    </row>
    <row r="1174" ht="18.95" customHeight="1" spans="1:11">
      <c r="A1174" s="244" t="str">
        <f t="shared" si="36"/>
        <v>是</v>
      </c>
      <c r="B1174" s="239">
        <v>2170399</v>
      </c>
      <c r="C1174" s="240"/>
      <c r="D1174" s="249"/>
      <c r="E1174" s="249" t="s">
        <v>167</v>
      </c>
      <c r="F1174" s="241"/>
      <c r="G1174" s="238"/>
      <c r="H1174" s="206" t="s">
        <v>1967</v>
      </c>
      <c r="I1174" s="205">
        <v>80</v>
      </c>
      <c r="J1174" s="205"/>
      <c r="K1174" s="105" t="str">
        <f t="shared" si="35"/>
        <v/>
      </c>
    </row>
    <row r="1175" ht="18.95" hidden="1" customHeight="1" spans="1:11">
      <c r="A1175" s="244" t="str">
        <f t="shared" si="36"/>
        <v>否</v>
      </c>
      <c r="B1175" s="239">
        <v>21704</v>
      </c>
      <c r="C1175" s="240"/>
      <c r="D1175" s="322" t="s">
        <v>146</v>
      </c>
      <c r="E1175" s="249"/>
      <c r="F1175" s="264" t="s">
        <v>1968</v>
      </c>
      <c r="G1175" s="238"/>
      <c r="H1175" s="244" t="s">
        <v>1969</v>
      </c>
      <c r="I1175" s="205">
        <f>SUM(I1176:I1177)</f>
        <v>0</v>
      </c>
      <c r="J1175" s="205">
        <f>SUM(J1176:J1177)</f>
        <v>0</v>
      </c>
      <c r="K1175" s="63" t="str">
        <f t="shared" si="35"/>
        <v/>
      </c>
    </row>
    <row r="1176" ht="18.95" hidden="1" customHeight="1" spans="1:11">
      <c r="A1176" s="244" t="str">
        <f t="shared" si="36"/>
        <v>否</v>
      </c>
      <c r="B1176" s="239">
        <v>2170401</v>
      </c>
      <c r="C1176" s="240"/>
      <c r="D1176" s="249"/>
      <c r="E1176" s="249" t="s">
        <v>135</v>
      </c>
      <c r="F1176" s="241"/>
      <c r="G1176" s="238"/>
      <c r="H1176" s="244" t="s">
        <v>1970</v>
      </c>
      <c r="I1176" s="205">
        <v>0</v>
      </c>
      <c r="J1176" s="205">
        <v>0</v>
      </c>
      <c r="K1176" s="63" t="str">
        <f t="shared" si="35"/>
        <v/>
      </c>
    </row>
    <row r="1177" ht="18.95" hidden="1" customHeight="1" spans="1:11">
      <c r="A1177" s="244" t="str">
        <f t="shared" si="36"/>
        <v>否</v>
      </c>
      <c r="B1177" s="239">
        <v>2170499</v>
      </c>
      <c r="C1177" s="240"/>
      <c r="D1177" s="249"/>
      <c r="E1177" s="249" t="s">
        <v>167</v>
      </c>
      <c r="F1177" s="241"/>
      <c r="G1177" s="238"/>
      <c r="H1177" s="244" t="s">
        <v>1971</v>
      </c>
      <c r="I1177" s="205">
        <v>0</v>
      </c>
      <c r="J1177" s="205">
        <v>0</v>
      </c>
      <c r="K1177" s="63" t="str">
        <f t="shared" si="35"/>
        <v/>
      </c>
    </row>
    <row r="1178" ht="18.95" customHeight="1" spans="1:11">
      <c r="A1178" s="244" t="str">
        <f t="shared" si="36"/>
        <v>是</v>
      </c>
      <c r="B1178" s="239">
        <v>2179901</v>
      </c>
      <c r="C1178" s="240"/>
      <c r="D1178" s="322" t="s">
        <v>167</v>
      </c>
      <c r="E1178" s="322" t="s">
        <v>135</v>
      </c>
      <c r="F1178" s="264" t="s">
        <v>1972</v>
      </c>
      <c r="G1178" s="238">
        <v>3</v>
      </c>
      <c r="H1178" s="206" t="s">
        <v>1973</v>
      </c>
      <c r="I1178" s="205">
        <v>21</v>
      </c>
      <c r="J1178" s="205">
        <v>75</v>
      </c>
      <c r="K1178" s="105">
        <f t="shared" si="35"/>
        <v>2.571</v>
      </c>
    </row>
    <row r="1179" s="215" customFormat="1" ht="18.95" customHeight="1" spans="1:11">
      <c r="A1179" s="244" t="s">
        <v>76</v>
      </c>
      <c r="B1179" s="236">
        <v>219</v>
      </c>
      <c r="C1179" s="237" t="s">
        <v>1974</v>
      </c>
      <c r="D1179" s="237" t="s">
        <v>132</v>
      </c>
      <c r="E1179" s="237"/>
      <c r="F1179" s="237" t="s">
        <v>1975</v>
      </c>
      <c r="G1179" s="238"/>
      <c r="H1179" s="202" t="s">
        <v>1976</v>
      </c>
      <c r="I1179" s="203">
        <f>SUM(I1180:I1188)</f>
        <v>0</v>
      </c>
      <c r="J1179" s="203">
        <f>SUM(J1180:J1188)</f>
        <v>0</v>
      </c>
      <c r="K1179" s="102" t="str">
        <f t="shared" si="35"/>
        <v/>
      </c>
    </row>
    <row r="1180" ht="18.95" hidden="1" customHeight="1" spans="1:11">
      <c r="A1180" s="244" t="str">
        <f t="shared" si="36"/>
        <v>否</v>
      </c>
      <c r="B1180" s="239">
        <v>21901</v>
      </c>
      <c r="C1180" s="240"/>
      <c r="D1180" s="240" t="s">
        <v>135</v>
      </c>
      <c r="E1180" s="240"/>
      <c r="F1180" s="241" t="s">
        <v>1977</v>
      </c>
      <c r="G1180" s="238">
        <v>3</v>
      </c>
      <c r="H1180" s="243" t="s">
        <v>1978</v>
      </c>
      <c r="I1180" s="205">
        <v>0</v>
      </c>
      <c r="J1180" s="205">
        <v>0</v>
      </c>
      <c r="K1180" s="63" t="str">
        <f t="shared" si="35"/>
        <v/>
      </c>
    </row>
    <row r="1181" ht="18.95" hidden="1" customHeight="1" spans="1:11">
      <c r="A1181" s="244" t="str">
        <f t="shared" si="36"/>
        <v>否</v>
      </c>
      <c r="B1181" s="239">
        <v>21902</v>
      </c>
      <c r="C1181" s="240"/>
      <c r="D1181" s="240" t="s">
        <v>140</v>
      </c>
      <c r="E1181" s="240"/>
      <c r="F1181" s="241" t="s">
        <v>1979</v>
      </c>
      <c r="G1181" s="238">
        <v>3</v>
      </c>
      <c r="H1181" s="243" t="s">
        <v>1980</v>
      </c>
      <c r="I1181" s="205"/>
      <c r="J1181" s="205"/>
      <c r="K1181" s="63" t="str">
        <f t="shared" si="35"/>
        <v/>
      </c>
    </row>
    <row r="1182" ht="18.95" hidden="1" customHeight="1" spans="1:11">
      <c r="A1182" s="244" t="str">
        <f t="shared" si="36"/>
        <v>否</v>
      </c>
      <c r="B1182" s="239">
        <v>21903</v>
      </c>
      <c r="C1182" s="240"/>
      <c r="D1182" s="240" t="s">
        <v>143</v>
      </c>
      <c r="E1182" s="240"/>
      <c r="F1182" s="241" t="s">
        <v>1981</v>
      </c>
      <c r="G1182" s="238">
        <v>3</v>
      </c>
      <c r="H1182" s="243" t="s">
        <v>1982</v>
      </c>
      <c r="I1182" s="205">
        <v>0</v>
      </c>
      <c r="J1182" s="205">
        <v>0</v>
      </c>
      <c r="K1182" s="63" t="str">
        <f t="shared" si="35"/>
        <v/>
      </c>
    </row>
    <row r="1183" ht="18.95" hidden="1" customHeight="1" spans="1:11">
      <c r="A1183" s="244" t="str">
        <f t="shared" si="36"/>
        <v>否</v>
      </c>
      <c r="B1183" s="239">
        <v>21904</v>
      </c>
      <c r="C1183" s="240"/>
      <c r="D1183" s="240" t="s">
        <v>146</v>
      </c>
      <c r="E1183" s="240"/>
      <c r="F1183" s="241" t="s">
        <v>1983</v>
      </c>
      <c r="G1183" s="238">
        <v>3</v>
      </c>
      <c r="H1183" s="243" t="s">
        <v>1984</v>
      </c>
      <c r="I1183" s="205">
        <v>0</v>
      </c>
      <c r="J1183" s="205">
        <v>0</v>
      </c>
      <c r="K1183" s="63" t="str">
        <f t="shared" si="35"/>
        <v/>
      </c>
    </row>
    <row r="1184" ht="18.95" hidden="1" customHeight="1" spans="1:11">
      <c r="A1184" s="244" t="str">
        <f t="shared" si="36"/>
        <v>否</v>
      </c>
      <c r="B1184" s="239">
        <v>21905</v>
      </c>
      <c r="C1184" s="240"/>
      <c r="D1184" s="240" t="s">
        <v>149</v>
      </c>
      <c r="E1184" s="240"/>
      <c r="F1184" s="241" t="s">
        <v>1985</v>
      </c>
      <c r="G1184" s="238">
        <v>3</v>
      </c>
      <c r="H1184" s="243" t="s">
        <v>1986</v>
      </c>
      <c r="I1184" s="205">
        <v>0</v>
      </c>
      <c r="J1184" s="205">
        <v>0</v>
      </c>
      <c r="K1184" s="63" t="str">
        <f t="shared" si="35"/>
        <v/>
      </c>
    </row>
    <row r="1185" ht="18.95" hidden="1" customHeight="1" spans="1:11">
      <c r="A1185" s="244" t="str">
        <f t="shared" si="36"/>
        <v>否</v>
      </c>
      <c r="B1185" s="239">
        <v>21906</v>
      </c>
      <c r="C1185" s="240"/>
      <c r="D1185" s="240" t="s">
        <v>152</v>
      </c>
      <c r="E1185" s="240"/>
      <c r="F1185" s="241" t="s">
        <v>1448</v>
      </c>
      <c r="G1185" s="238">
        <v>3</v>
      </c>
      <c r="H1185" s="243" t="s">
        <v>1449</v>
      </c>
      <c r="I1185" s="205">
        <v>0</v>
      </c>
      <c r="J1185" s="205">
        <v>0</v>
      </c>
      <c r="K1185" s="63" t="str">
        <f t="shared" si="35"/>
        <v/>
      </c>
    </row>
    <row r="1186" ht="18.95" hidden="1" customHeight="1" spans="1:11">
      <c r="A1186" s="244" t="str">
        <f t="shared" si="36"/>
        <v>否</v>
      </c>
      <c r="B1186" s="239">
        <v>21907</v>
      </c>
      <c r="C1186" s="240"/>
      <c r="D1186" s="240" t="s">
        <v>155</v>
      </c>
      <c r="E1186" s="240"/>
      <c r="F1186" s="241" t="s">
        <v>1987</v>
      </c>
      <c r="G1186" s="238">
        <v>3</v>
      </c>
      <c r="H1186" s="243" t="s">
        <v>1988</v>
      </c>
      <c r="I1186" s="205">
        <v>0</v>
      </c>
      <c r="J1186" s="205">
        <v>0</v>
      </c>
      <c r="K1186" s="63" t="str">
        <f t="shared" ref="K1186:K1250" si="37">IF(OR(VALUE(J1186)=0,ISERROR(J1186/I1186-1)),"",ROUND(J1186/I1186-1,3))</f>
        <v/>
      </c>
    </row>
    <row r="1187" ht="18.95" hidden="1" customHeight="1" spans="1:11">
      <c r="A1187" s="244" t="str">
        <f t="shared" si="36"/>
        <v>否</v>
      </c>
      <c r="B1187" s="239">
        <v>21908</v>
      </c>
      <c r="C1187" s="240"/>
      <c r="D1187" s="240" t="s">
        <v>158</v>
      </c>
      <c r="E1187" s="240"/>
      <c r="F1187" s="241" t="s">
        <v>1989</v>
      </c>
      <c r="G1187" s="238">
        <v>3</v>
      </c>
      <c r="H1187" s="243" t="s">
        <v>1990</v>
      </c>
      <c r="I1187" s="205">
        <v>0</v>
      </c>
      <c r="J1187" s="205">
        <v>0</v>
      </c>
      <c r="K1187" s="63" t="str">
        <f t="shared" si="37"/>
        <v/>
      </c>
    </row>
    <row r="1188" ht="18.95" hidden="1" customHeight="1" spans="1:11">
      <c r="A1188" s="244" t="str">
        <f t="shared" si="36"/>
        <v>否</v>
      </c>
      <c r="B1188" s="239">
        <v>21999</v>
      </c>
      <c r="C1188" s="240"/>
      <c r="D1188" s="240" t="s">
        <v>167</v>
      </c>
      <c r="E1188" s="240"/>
      <c r="F1188" s="241" t="s">
        <v>1991</v>
      </c>
      <c r="G1188" s="238">
        <v>3</v>
      </c>
      <c r="H1188" s="243" t="s">
        <v>1992</v>
      </c>
      <c r="I1188" s="205"/>
      <c r="J1188" s="205"/>
      <c r="K1188" s="63" t="str">
        <f t="shared" si="37"/>
        <v/>
      </c>
    </row>
    <row r="1189" s="215" customFormat="1" ht="18.95" customHeight="1" spans="1:11">
      <c r="A1189" s="244" t="str">
        <f t="shared" si="36"/>
        <v>是</v>
      </c>
      <c r="B1189" s="236">
        <v>220</v>
      </c>
      <c r="C1189" s="237" t="s">
        <v>1993</v>
      </c>
      <c r="D1189" s="237" t="s">
        <v>132</v>
      </c>
      <c r="E1189" s="237"/>
      <c r="F1189" s="237" t="s">
        <v>1994</v>
      </c>
      <c r="G1189" s="238"/>
      <c r="H1189" s="202" t="s">
        <v>1995</v>
      </c>
      <c r="I1189" s="203">
        <f>SUMIFS(I$1190:I$1269,$D$1190:$D$1269,"&lt;&gt;")</f>
        <v>34349</v>
      </c>
      <c r="J1189" s="203">
        <f>SUMIFS(J$1190:J$1269,$D$1190:$D$1269,"&lt;&gt;")</f>
        <v>20674</v>
      </c>
      <c r="K1189" s="102">
        <f t="shared" si="37"/>
        <v>-0.398</v>
      </c>
    </row>
    <row r="1190" ht="18.95" customHeight="1" spans="1:11">
      <c r="A1190" s="244" t="str">
        <f t="shared" si="36"/>
        <v>是</v>
      </c>
      <c r="B1190" s="239">
        <v>22001</v>
      </c>
      <c r="C1190" s="240"/>
      <c r="D1190" s="240" t="s">
        <v>135</v>
      </c>
      <c r="E1190" s="240"/>
      <c r="F1190" s="241" t="s">
        <v>1996</v>
      </c>
      <c r="G1190" s="238"/>
      <c r="H1190" s="204" t="s">
        <v>1997</v>
      </c>
      <c r="I1190" s="205">
        <f>SUM(I1191:I1210)</f>
        <v>30720</v>
      </c>
      <c r="J1190" s="205">
        <f>SUM(J1191:J1210)</f>
        <v>17665</v>
      </c>
      <c r="K1190" s="105">
        <f t="shared" si="37"/>
        <v>-0.425</v>
      </c>
    </row>
    <row r="1191" ht="18.95" customHeight="1" spans="1:11">
      <c r="A1191" s="244" t="str">
        <f t="shared" si="36"/>
        <v>是</v>
      </c>
      <c r="B1191" s="239">
        <v>2200101</v>
      </c>
      <c r="C1191" s="240"/>
      <c r="D1191" s="240"/>
      <c r="E1191" s="240" t="s">
        <v>135</v>
      </c>
      <c r="F1191" s="242" t="s">
        <v>138</v>
      </c>
      <c r="G1191" s="238">
        <v>3</v>
      </c>
      <c r="H1191" s="204" t="s">
        <v>1412</v>
      </c>
      <c r="I1191" s="205">
        <v>8620</v>
      </c>
      <c r="J1191" s="205">
        <v>9846</v>
      </c>
      <c r="K1191" s="105">
        <f t="shared" si="37"/>
        <v>0.142</v>
      </c>
    </row>
    <row r="1192" ht="18.95" customHeight="1" spans="1:11">
      <c r="A1192" s="244" t="str">
        <f t="shared" si="36"/>
        <v>是</v>
      </c>
      <c r="B1192" s="239">
        <v>2200102</v>
      </c>
      <c r="C1192" s="240"/>
      <c r="D1192" s="240"/>
      <c r="E1192" s="240" t="s">
        <v>140</v>
      </c>
      <c r="F1192" s="242" t="s">
        <v>141</v>
      </c>
      <c r="G1192" s="238">
        <v>3</v>
      </c>
      <c r="H1192" s="204" t="s">
        <v>1413</v>
      </c>
      <c r="I1192" s="205">
        <v>1378</v>
      </c>
      <c r="J1192" s="205">
        <v>776</v>
      </c>
      <c r="K1192" s="105">
        <f t="shared" si="37"/>
        <v>-0.437</v>
      </c>
    </row>
    <row r="1193" ht="18.95" hidden="1" customHeight="1" spans="1:11">
      <c r="A1193" s="244" t="str">
        <f t="shared" si="36"/>
        <v>否</v>
      </c>
      <c r="B1193" s="239">
        <v>2200103</v>
      </c>
      <c r="C1193" s="240"/>
      <c r="D1193" s="240"/>
      <c r="E1193" s="240" t="s">
        <v>143</v>
      </c>
      <c r="F1193" s="242" t="s">
        <v>144</v>
      </c>
      <c r="G1193" s="238">
        <v>3</v>
      </c>
      <c r="H1193" s="243" t="s">
        <v>1414</v>
      </c>
      <c r="I1193" s="205">
        <v>0</v>
      </c>
      <c r="J1193" s="205">
        <v>0</v>
      </c>
      <c r="K1193" s="63" t="str">
        <f t="shared" si="37"/>
        <v/>
      </c>
    </row>
    <row r="1194" ht="18.95" customHeight="1" spans="1:11">
      <c r="A1194" s="244" t="str">
        <f t="shared" si="36"/>
        <v>是</v>
      </c>
      <c r="B1194" s="239">
        <v>2200104</v>
      </c>
      <c r="C1194" s="240"/>
      <c r="D1194" s="240"/>
      <c r="E1194" s="240" t="s">
        <v>146</v>
      </c>
      <c r="F1194" s="242" t="s">
        <v>1998</v>
      </c>
      <c r="G1194" s="238">
        <v>3</v>
      </c>
      <c r="H1194" s="204" t="s">
        <v>1999</v>
      </c>
      <c r="I1194" s="205">
        <v>3</v>
      </c>
      <c r="J1194" s="205">
        <v>0</v>
      </c>
      <c r="K1194" s="105" t="str">
        <f t="shared" si="37"/>
        <v/>
      </c>
    </row>
    <row r="1195" ht="18.95" customHeight="1" spans="1:11">
      <c r="A1195" s="244" t="str">
        <f t="shared" si="36"/>
        <v>是</v>
      </c>
      <c r="B1195" s="239">
        <v>2200105</v>
      </c>
      <c r="C1195" s="240"/>
      <c r="D1195" s="240"/>
      <c r="E1195" s="240" t="s">
        <v>149</v>
      </c>
      <c r="F1195" s="242" t="s">
        <v>2000</v>
      </c>
      <c r="G1195" s="238">
        <v>3</v>
      </c>
      <c r="H1195" s="204" t="s">
        <v>2001</v>
      </c>
      <c r="I1195" s="205">
        <v>55</v>
      </c>
      <c r="J1195" s="205">
        <v>1306</v>
      </c>
      <c r="K1195" s="105">
        <f t="shared" si="37"/>
        <v>22.745</v>
      </c>
    </row>
    <row r="1196" ht="18.95" customHeight="1" spans="1:11">
      <c r="A1196" s="244" t="str">
        <f t="shared" si="36"/>
        <v>是</v>
      </c>
      <c r="B1196" s="239">
        <v>2200106</v>
      </c>
      <c r="C1196" s="240"/>
      <c r="D1196" s="240"/>
      <c r="E1196" s="240" t="s">
        <v>152</v>
      </c>
      <c r="F1196" s="242" t="s">
        <v>2002</v>
      </c>
      <c r="G1196" s="238">
        <v>3</v>
      </c>
      <c r="H1196" s="204" t="s">
        <v>2003</v>
      </c>
      <c r="I1196" s="205">
        <v>40</v>
      </c>
      <c r="J1196" s="205">
        <v>170</v>
      </c>
      <c r="K1196" s="105">
        <f t="shared" si="37"/>
        <v>3.25</v>
      </c>
    </row>
    <row r="1197" ht="18.95" hidden="1" customHeight="1" spans="1:11">
      <c r="A1197" s="244" t="str">
        <f t="shared" si="36"/>
        <v>否</v>
      </c>
      <c r="B1197" s="239">
        <v>2200107</v>
      </c>
      <c r="C1197" s="240"/>
      <c r="D1197" s="240"/>
      <c r="E1197" s="240" t="s">
        <v>155</v>
      </c>
      <c r="F1197" s="242" t="s">
        <v>2004</v>
      </c>
      <c r="G1197" s="238">
        <v>3</v>
      </c>
      <c r="H1197" s="243" t="s">
        <v>2005</v>
      </c>
      <c r="I1197" s="205">
        <v>0</v>
      </c>
      <c r="J1197" s="205">
        <v>0</v>
      </c>
      <c r="K1197" s="63" t="str">
        <f t="shared" si="37"/>
        <v/>
      </c>
    </row>
    <row r="1198" ht="18.95" hidden="1" customHeight="1" spans="1:11">
      <c r="A1198" s="244" t="str">
        <f t="shared" si="36"/>
        <v>否</v>
      </c>
      <c r="B1198" s="239">
        <v>2200108</v>
      </c>
      <c r="C1198" s="240"/>
      <c r="D1198" s="240"/>
      <c r="E1198" s="240" t="s">
        <v>158</v>
      </c>
      <c r="F1198" s="242" t="s">
        <v>2006</v>
      </c>
      <c r="G1198" s="238">
        <v>3</v>
      </c>
      <c r="H1198" s="243" t="s">
        <v>2007</v>
      </c>
      <c r="I1198" s="205">
        <v>0</v>
      </c>
      <c r="J1198" s="205">
        <v>0</v>
      </c>
      <c r="K1198" s="63" t="str">
        <f t="shared" si="37"/>
        <v/>
      </c>
    </row>
    <row r="1199" ht="18.95" hidden="1" customHeight="1" spans="1:11">
      <c r="A1199" s="244" t="str">
        <f t="shared" si="36"/>
        <v>否</v>
      </c>
      <c r="B1199" s="239">
        <v>2200109</v>
      </c>
      <c r="C1199" s="240"/>
      <c r="D1199" s="240"/>
      <c r="E1199" s="240" t="s">
        <v>161</v>
      </c>
      <c r="F1199" s="242" t="s">
        <v>2008</v>
      </c>
      <c r="G1199" s="238">
        <v>3</v>
      </c>
      <c r="H1199" s="243" t="s">
        <v>2009</v>
      </c>
      <c r="I1199" s="205">
        <v>0</v>
      </c>
      <c r="J1199" s="205">
        <v>0</v>
      </c>
      <c r="K1199" s="63" t="str">
        <f t="shared" si="37"/>
        <v/>
      </c>
    </row>
    <row r="1200" ht="18.95" customHeight="1" spans="1:11">
      <c r="A1200" s="244" t="str">
        <f t="shared" si="36"/>
        <v>是</v>
      </c>
      <c r="B1200" s="239">
        <v>2200110</v>
      </c>
      <c r="C1200" s="240"/>
      <c r="D1200" s="240"/>
      <c r="E1200" s="240" t="s">
        <v>272</v>
      </c>
      <c r="F1200" s="242" t="s">
        <v>2010</v>
      </c>
      <c r="G1200" s="238">
        <v>3</v>
      </c>
      <c r="H1200" s="204" t="s">
        <v>2011</v>
      </c>
      <c r="I1200" s="205">
        <v>1722</v>
      </c>
      <c r="J1200" s="205">
        <v>2627</v>
      </c>
      <c r="K1200" s="105">
        <f t="shared" si="37"/>
        <v>0.526</v>
      </c>
    </row>
    <row r="1201" ht="18.95" customHeight="1" spans="1:11">
      <c r="A1201" s="244" t="str">
        <f t="shared" si="36"/>
        <v>是</v>
      </c>
      <c r="B1201" s="239">
        <v>2200111</v>
      </c>
      <c r="C1201" s="240"/>
      <c r="D1201" s="240"/>
      <c r="E1201" s="240" t="s">
        <v>289</v>
      </c>
      <c r="F1201" s="242" t="s">
        <v>2012</v>
      </c>
      <c r="G1201" s="238">
        <v>3</v>
      </c>
      <c r="H1201" s="204" t="s">
        <v>2013</v>
      </c>
      <c r="I1201" s="205">
        <v>18449</v>
      </c>
      <c r="J1201" s="205">
        <v>2910</v>
      </c>
      <c r="K1201" s="105">
        <f t="shared" si="37"/>
        <v>-0.842</v>
      </c>
    </row>
    <row r="1202" ht="18.95" hidden="1" customHeight="1" spans="1:11">
      <c r="A1202" s="244" t="str">
        <f t="shared" si="36"/>
        <v>否</v>
      </c>
      <c r="B1202" s="239">
        <v>2200112</v>
      </c>
      <c r="C1202" s="240"/>
      <c r="D1202" s="240"/>
      <c r="E1202" s="240" t="s">
        <v>292</v>
      </c>
      <c r="F1202" s="242" t="s">
        <v>2014</v>
      </c>
      <c r="G1202" s="238">
        <v>3</v>
      </c>
      <c r="H1202" s="243" t="s">
        <v>2015</v>
      </c>
      <c r="I1202" s="205">
        <v>0</v>
      </c>
      <c r="J1202" s="205">
        <v>0</v>
      </c>
      <c r="K1202" s="63" t="str">
        <f t="shared" si="37"/>
        <v/>
      </c>
    </row>
    <row r="1203" ht="18.95" hidden="1" customHeight="1" spans="1:11">
      <c r="A1203" s="244" t="str">
        <f t="shared" si="36"/>
        <v>否</v>
      </c>
      <c r="B1203" s="239">
        <v>2200113</v>
      </c>
      <c r="C1203" s="240"/>
      <c r="D1203" s="240"/>
      <c r="E1203" s="240" t="s">
        <v>307</v>
      </c>
      <c r="F1203" s="242" t="s">
        <v>2016</v>
      </c>
      <c r="G1203" s="238">
        <v>3</v>
      </c>
      <c r="H1203" s="204" t="s">
        <v>2017</v>
      </c>
      <c r="I1203" s="205">
        <v>0</v>
      </c>
      <c r="J1203" s="205">
        <v>0</v>
      </c>
      <c r="K1203" s="63" t="str">
        <f t="shared" si="37"/>
        <v/>
      </c>
    </row>
    <row r="1204" ht="18.95" customHeight="1" spans="1:11">
      <c r="A1204" s="244" t="str">
        <f t="shared" si="36"/>
        <v>是</v>
      </c>
      <c r="B1204" s="239">
        <v>2200114</v>
      </c>
      <c r="C1204" s="240"/>
      <c r="D1204" s="240"/>
      <c r="E1204" s="240" t="s">
        <v>322</v>
      </c>
      <c r="F1204" s="242" t="s">
        <v>2018</v>
      </c>
      <c r="G1204" s="238">
        <v>3</v>
      </c>
      <c r="H1204" s="204" t="s">
        <v>2019</v>
      </c>
      <c r="I1204" s="205">
        <v>0</v>
      </c>
      <c r="J1204" s="205">
        <v>25</v>
      </c>
      <c r="K1204" s="105" t="str">
        <f t="shared" si="37"/>
        <v/>
      </c>
    </row>
    <row r="1205" ht="18.95" hidden="1" customHeight="1" spans="1:11">
      <c r="A1205" s="244" t="str">
        <f t="shared" si="36"/>
        <v>否</v>
      </c>
      <c r="B1205" s="239">
        <v>2200115</v>
      </c>
      <c r="C1205" s="240"/>
      <c r="D1205" s="240"/>
      <c r="E1205" s="240" t="s">
        <v>339</v>
      </c>
      <c r="F1205" s="242" t="s">
        <v>2020</v>
      </c>
      <c r="G1205" s="238">
        <v>3</v>
      </c>
      <c r="H1205" s="243" t="s">
        <v>2021</v>
      </c>
      <c r="I1205" s="205">
        <v>0</v>
      </c>
      <c r="J1205" s="205">
        <v>0</v>
      </c>
      <c r="K1205" s="63" t="str">
        <f t="shared" si="37"/>
        <v/>
      </c>
    </row>
    <row r="1206" ht="18.95" hidden="1" customHeight="1" spans="1:11">
      <c r="A1206" s="244" t="str">
        <f t="shared" si="36"/>
        <v>否</v>
      </c>
      <c r="B1206" s="239">
        <v>2200116</v>
      </c>
      <c r="C1206" s="240"/>
      <c r="D1206" s="240"/>
      <c r="E1206" s="240" t="s">
        <v>528</v>
      </c>
      <c r="F1206" s="242" t="s">
        <v>2022</v>
      </c>
      <c r="G1206" s="238">
        <v>3</v>
      </c>
      <c r="H1206" s="243" t="s">
        <v>2023</v>
      </c>
      <c r="I1206" s="205">
        <v>0</v>
      </c>
      <c r="J1206" s="205">
        <v>0</v>
      </c>
      <c r="K1206" s="63" t="str">
        <f t="shared" si="37"/>
        <v/>
      </c>
    </row>
    <row r="1207" ht="18.95" hidden="1" customHeight="1" spans="1:11">
      <c r="A1207" s="244" t="str">
        <f t="shared" si="36"/>
        <v>否</v>
      </c>
      <c r="B1207" s="239">
        <v>2200119</v>
      </c>
      <c r="C1207" s="240"/>
      <c r="D1207" s="240"/>
      <c r="E1207" s="240" t="s">
        <v>536</v>
      </c>
      <c r="F1207" s="242" t="s">
        <v>2024</v>
      </c>
      <c r="G1207" s="238">
        <v>3</v>
      </c>
      <c r="H1207" s="243" t="s">
        <v>2025</v>
      </c>
      <c r="I1207" s="205">
        <v>0</v>
      </c>
      <c r="J1207" s="205">
        <v>0</v>
      </c>
      <c r="K1207" s="63" t="str">
        <f t="shared" si="37"/>
        <v/>
      </c>
    </row>
    <row r="1208" ht="18.95" hidden="1" customHeight="1" spans="1:11">
      <c r="A1208" s="244" t="str">
        <f t="shared" si="36"/>
        <v>否</v>
      </c>
      <c r="B1208" s="239">
        <v>2200120</v>
      </c>
      <c r="C1208" s="240"/>
      <c r="D1208" s="240"/>
      <c r="E1208" s="240" t="s">
        <v>1093</v>
      </c>
      <c r="F1208" s="242" t="s">
        <v>2026</v>
      </c>
      <c r="G1208" s="238">
        <v>3</v>
      </c>
      <c r="H1208" s="243" t="s">
        <v>2027</v>
      </c>
      <c r="I1208" s="205">
        <v>0</v>
      </c>
      <c r="J1208" s="205">
        <v>0</v>
      </c>
      <c r="K1208" s="63" t="str">
        <f t="shared" si="37"/>
        <v/>
      </c>
    </row>
    <row r="1209" ht="18.95" hidden="1" customHeight="1" spans="1:11">
      <c r="A1209" s="244" t="str">
        <f t="shared" si="36"/>
        <v>否</v>
      </c>
      <c r="B1209" s="239">
        <v>2200150</v>
      </c>
      <c r="C1209" s="240"/>
      <c r="D1209" s="240"/>
      <c r="E1209" s="240" t="s">
        <v>164</v>
      </c>
      <c r="F1209" s="242" t="s">
        <v>165</v>
      </c>
      <c r="G1209" s="238">
        <v>3</v>
      </c>
      <c r="H1209" s="243" t="s">
        <v>1450</v>
      </c>
      <c r="I1209" s="205">
        <v>0</v>
      </c>
      <c r="J1209" s="205">
        <v>0</v>
      </c>
      <c r="K1209" s="63" t="str">
        <f t="shared" si="37"/>
        <v/>
      </c>
    </row>
    <row r="1210" ht="18.95" customHeight="1" spans="1:11">
      <c r="A1210" s="244" t="str">
        <f t="shared" si="36"/>
        <v>是</v>
      </c>
      <c r="B1210" s="239">
        <v>2200199</v>
      </c>
      <c r="C1210" s="240"/>
      <c r="D1210" s="240"/>
      <c r="E1210" s="240" t="s">
        <v>167</v>
      </c>
      <c r="F1210" s="242" t="s">
        <v>2028</v>
      </c>
      <c r="G1210" s="238">
        <v>3</v>
      </c>
      <c r="H1210" s="204" t="s">
        <v>2029</v>
      </c>
      <c r="I1210" s="205">
        <v>453</v>
      </c>
      <c r="J1210" s="205">
        <v>5</v>
      </c>
      <c r="K1210" s="105">
        <f t="shared" si="37"/>
        <v>-0.989</v>
      </c>
    </row>
    <row r="1211" ht="18.95" hidden="1" customHeight="1" spans="1:11">
      <c r="A1211" s="244" t="str">
        <f t="shared" si="36"/>
        <v>否</v>
      </c>
      <c r="B1211" s="239">
        <v>22002</v>
      </c>
      <c r="C1211" s="240"/>
      <c r="D1211" s="240" t="s">
        <v>140</v>
      </c>
      <c r="E1211" s="240"/>
      <c r="F1211" s="241" t="s">
        <v>2030</v>
      </c>
      <c r="G1211" s="238"/>
      <c r="H1211" s="243" t="s">
        <v>2031</v>
      </c>
      <c r="I1211" s="205">
        <f>SUM(I1212:I1231)</f>
        <v>0</v>
      </c>
      <c r="J1211" s="205">
        <f>SUM(J1212:J1231)</f>
        <v>0</v>
      </c>
      <c r="K1211" s="63" t="str">
        <f t="shared" si="37"/>
        <v/>
      </c>
    </row>
    <row r="1212" ht="18.95" hidden="1" customHeight="1" spans="1:11">
      <c r="A1212" s="244" t="str">
        <f t="shared" si="36"/>
        <v>否</v>
      </c>
      <c r="B1212" s="239">
        <v>2200201</v>
      </c>
      <c r="C1212" s="240"/>
      <c r="D1212" s="240"/>
      <c r="E1212" s="240" t="s">
        <v>135</v>
      </c>
      <c r="F1212" s="242" t="s">
        <v>138</v>
      </c>
      <c r="G1212" s="238">
        <v>3</v>
      </c>
      <c r="H1212" s="243" t="s">
        <v>1412</v>
      </c>
      <c r="I1212" s="205">
        <v>0</v>
      </c>
      <c r="J1212" s="205">
        <v>0</v>
      </c>
      <c r="K1212" s="63" t="str">
        <f t="shared" si="37"/>
        <v/>
      </c>
    </row>
    <row r="1213" ht="18.95" hidden="1" customHeight="1" spans="1:11">
      <c r="A1213" s="244" t="str">
        <f t="shared" si="36"/>
        <v>否</v>
      </c>
      <c r="B1213" s="239">
        <v>2200202</v>
      </c>
      <c r="C1213" s="240"/>
      <c r="D1213" s="240"/>
      <c r="E1213" s="240" t="s">
        <v>140</v>
      </c>
      <c r="F1213" s="242" t="s">
        <v>141</v>
      </c>
      <c r="G1213" s="238">
        <v>3</v>
      </c>
      <c r="H1213" s="243" t="s">
        <v>1413</v>
      </c>
      <c r="I1213" s="205">
        <v>0</v>
      </c>
      <c r="J1213" s="205">
        <v>0</v>
      </c>
      <c r="K1213" s="63" t="str">
        <f t="shared" si="37"/>
        <v/>
      </c>
    </row>
    <row r="1214" ht="18.95" hidden="1" customHeight="1" spans="1:11">
      <c r="A1214" s="244" t="str">
        <f t="shared" si="36"/>
        <v>否</v>
      </c>
      <c r="B1214" s="239">
        <v>2200203</v>
      </c>
      <c r="C1214" s="240"/>
      <c r="D1214" s="240"/>
      <c r="E1214" s="240" t="s">
        <v>143</v>
      </c>
      <c r="F1214" s="242" t="s">
        <v>144</v>
      </c>
      <c r="G1214" s="238">
        <v>3</v>
      </c>
      <c r="H1214" s="243" t="s">
        <v>1414</v>
      </c>
      <c r="I1214" s="205">
        <v>0</v>
      </c>
      <c r="J1214" s="205">
        <v>0</v>
      </c>
      <c r="K1214" s="63" t="str">
        <f t="shared" si="37"/>
        <v/>
      </c>
    </row>
    <row r="1215" ht="18.95" hidden="1" customHeight="1" spans="1:11">
      <c r="A1215" s="244" t="str">
        <f t="shared" si="36"/>
        <v>否</v>
      </c>
      <c r="B1215" s="239">
        <v>2200204</v>
      </c>
      <c r="C1215" s="240"/>
      <c r="D1215" s="240"/>
      <c r="E1215" s="240" t="s">
        <v>146</v>
      </c>
      <c r="F1215" s="242" t="s">
        <v>2032</v>
      </c>
      <c r="G1215" s="238">
        <v>3</v>
      </c>
      <c r="H1215" s="243" t="s">
        <v>2033</v>
      </c>
      <c r="I1215" s="205">
        <v>0</v>
      </c>
      <c r="J1215" s="205">
        <v>0</v>
      </c>
      <c r="K1215" s="63" t="str">
        <f t="shared" si="37"/>
        <v/>
      </c>
    </row>
    <row r="1216" ht="18.95" hidden="1" customHeight="1" spans="1:11">
      <c r="A1216" s="244" t="str">
        <f t="shared" si="36"/>
        <v>否</v>
      </c>
      <c r="B1216" s="239">
        <v>2200205</v>
      </c>
      <c r="C1216" s="240"/>
      <c r="D1216" s="240"/>
      <c r="E1216" s="240" t="s">
        <v>149</v>
      </c>
      <c r="F1216" s="242" t="s">
        <v>2034</v>
      </c>
      <c r="G1216" s="238">
        <v>3</v>
      </c>
      <c r="H1216" s="243" t="s">
        <v>2035</v>
      </c>
      <c r="I1216" s="205">
        <v>0</v>
      </c>
      <c r="J1216" s="205">
        <v>0</v>
      </c>
      <c r="K1216" s="63" t="str">
        <f t="shared" si="37"/>
        <v/>
      </c>
    </row>
    <row r="1217" ht="18.95" hidden="1" customHeight="1" spans="1:11">
      <c r="A1217" s="244" t="str">
        <f t="shared" si="36"/>
        <v>否</v>
      </c>
      <c r="B1217" s="239">
        <v>2200206</v>
      </c>
      <c r="C1217" s="240"/>
      <c r="D1217" s="240"/>
      <c r="E1217" s="240" t="s">
        <v>152</v>
      </c>
      <c r="F1217" s="242" t="s">
        <v>2036</v>
      </c>
      <c r="G1217" s="238">
        <v>3</v>
      </c>
      <c r="H1217" s="243" t="s">
        <v>2037</v>
      </c>
      <c r="I1217" s="205">
        <v>0</v>
      </c>
      <c r="J1217" s="205">
        <v>0</v>
      </c>
      <c r="K1217" s="63" t="str">
        <f t="shared" si="37"/>
        <v/>
      </c>
    </row>
    <row r="1218" ht="18.95" hidden="1" customHeight="1" spans="1:11">
      <c r="A1218" s="244" t="str">
        <f t="shared" si="36"/>
        <v>否</v>
      </c>
      <c r="B1218" s="239">
        <v>2200207</v>
      </c>
      <c r="C1218" s="240"/>
      <c r="D1218" s="240"/>
      <c r="E1218" s="240" t="s">
        <v>155</v>
      </c>
      <c r="F1218" s="242" t="s">
        <v>2038</v>
      </c>
      <c r="G1218" s="238">
        <v>3</v>
      </c>
      <c r="H1218" s="243" t="s">
        <v>2039</v>
      </c>
      <c r="I1218" s="205">
        <v>0</v>
      </c>
      <c r="J1218" s="205">
        <v>0</v>
      </c>
      <c r="K1218" s="63" t="str">
        <f t="shared" si="37"/>
        <v/>
      </c>
    </row>
    <row r="1219" ht="18.95" hidden="1" customHeight="1" spans="1:11">
      <c r="A1219" s="244" t="str">
        <f t="shared" si="36"/>
        <v>否</v>
      </c>
      <c r="B1219" s="239">
        <v>2200208</v>
      </c>
      <c r="C1219" s="240"/>
      <c r="D1219" s="240"/>
      <c r="E1219" s="240" t="s">
        <v>158</v>
      </c>
      <c r="F1219" s="242" t="s">
        <v>2040</v>
      </c>
      <c r="G1219" s="238">
        <v>3</v>
      </c>
      <c r="H1219" s="243" t="s">
        <v>2041</v>
      </c>
      <c r="I1219" s="205">
        <v>0</v>
      </c>
      <c r="J1219" s="205">
        <v>0</v>
      </c>
      <c r="K1219" s="63" t="str">
        <f t="shared" si="37"/>
        <v/>
      </c>
    </row>
    <row r="1220" ht="18.95" hidden="1" customHeight="1" spans="1:11">
      <c r="A1220" s="244" t="str">
        <f t="shared" si="36"/>
        <v>否</v>
      </c>
      <c r="B1220" s="239">
        <v>2200209</v>
      </c>
      <c r="C1220" s="240"/>
      <c r="D1220" s="240"/>
      <c r="E1220" s="240" t="s">
        <v>161</v>
      </c>
      <c r="F1220" s="242" t="s">
        <v>2042</v>
      </c>
      <c r="G1220" s="238">
        <v>3</v>
      </c>
      <c r="H1220" s="243" t="s">
        <v>2043</v>
      </c>
      <c r="I1220" s="205">
        <v>0</v>
      </c>
      <c r="J1220" s="205">
        <v>0</v>
      </c>
      <c r="K1220" s="63" t="str">
        <f t="shared" si="37"/>
        <v/>
      </c>
    </row>
    <row r="1221" ht="18.95" hidden="1" customHeight="1" spans="1:11">
      <c r="A1221" s="244" t="str">
        <f t="shared" si="36"/>
        <v>否</v>
      </c>
      <c r="B1221" s="239">
        <v>2200210</v>
      </c>
      <c r="C1221" s="240"/>
      <c r="D1221" s="240"/>
      <c r="E1221" s="240" t="s">
        <v>272</v>
      </c>
      <c r="F1221" s="242" t="s">
        <v>2044</v>
      </c>
      <c r="G1221" s="238">
        <v>3</v>
      </c>
      <c r="H1221" s="243" t="s">
        <v>2045</v>
      </c>
      <c r="I1221" s="205">
        <v>0</v>
      </c>
      <c r="J1221" s="205">
        <v>0</v>
      </c>
      <c r="K1221" s="63" t="str">
        <f t="shared" si="37"/>
        <v/>
      </c>
    </row>
    <row r="1222" ht="18.95" hidden="1" customHeight="1" spans="1:11">
      <c r="A1222" s="244" t="str">
        <f t="shared" si="36"/>
        <v>否</v>
      </c>
      <c r="B1222" s="239">
        <v>2200211</v>
      </c>
      <c r="C1222" s="240"/>
      <c r="D1222" s="240"/>
      <c r="E1222" s="240" t="s">
        <v>289</v>
      </c>
      <c r="F1222" s="242" t="s">
        <v>2046</v>
      </c>
      <c r="G1222" s="238">
        <v>3</v>
      </c>
      <c r="H1222" s="243" t="s">
        <v>2047</v>
      </c>
      <c r="I1222" s="205">
        <v>0</v>
      </c>
      <c r="J1222" s="205">
        <v>0</v>
      </c>
      <c r="K1222" s="63" t="str">
        <f t="shared" si="37"/>
        <v/>
      </c>
    </row>
    <row r="1223" ht="18.95" hidden="1" customHeight="1" spans="1:11">
      <c r="A1223" s="244" t="str">
        <f t="shared" si="36"/>
        <v>否</v>
      </c>
      <c r="B1223" s="239">
        <v>2200212</v>
      </c>
      <c r="C1223" s="240"/>
      <c r="D1223" s="240"/>
      <c r="E1223" s="240" t="s">
        <v>292</v>
      </c>
      <c r="F1223" s="242" t="s">
        <v>2048</v>
      </c>
      <c r="G1223" s="238">
        <v>3</v>
      </c>
      <c r="H1223" s="243" t="s">
        <v>2049</v>
      </c>
      <c r="I1223" s="205">
        <v>0</v>
      </c>
      <c r="J1223" s="205">
        <v>0</v>
      </c>
      <c r="K1223" s="63" t="str">
        <f t="shared" si="37"/>
        <v/>
      </c>
    </row>
    <row r="1224" ht="18.95" hidden="1" customHeight="1" spans="1:11">
      <c r="A1224" s="244" t="str">
        <f t="shared" si="36"/>
        <v>否</v>
      </c>
      <c r="B1224" s="239">
        <v>2200213</v>
      </c>
      <c r="C1224" s="240"/>
      <c r="D1224" s="240"/>
      <c r="E1224" s="240" t="s">
        <v>307</v>
      </c>
      <c r="F1224" s="242" t="s">
        <v>2050</v>
      </c>
      <c r="G1224" s="238">
        <v>3</v>
      </c>
      <c r="H1224" s="243" t="s">
        <v>2051</v>
      </c>
      <c r="I1224" s="205">
        <v>0</v>
      </c>
      <c r="J1224" s="205">
        <v>0</v>
      </c>
      <c r="K1224" s="63" t="str">
        <f t="shared" si="37"/>
        <v/>
      </c>
    </row>
    <row r="1225" ht="18.95" hidden="1" customHeight="1" spans="1:11">
      <c r="A1225" s="244" t="str">
        <f t="shared" si="36"/>
        <v>否</v>
      </c>
      <c r="B1225" s="239">
        <v>2200214</v>
      </c>
      <c r="C1225" s="240"/>
      <c r="D1225" s="240"/>
      <c r="E1225" s="240" t="s">
        <v>322</v>
      </c>
      <c r="F1225" s="242" t="s">
        <v>2052</v>
      </c>
      <c r="G1225" s="238">
        <v>3</v>
      </c>
      <c r="H1225" s="243" t="s">
        <v>2053</v>
      </c>
      <c r="I1225" s="205">
        <v>0</v>
      </c>
      <c r="J1225" s="205">
        <v>0</v>
      </c>
      <c r="K1225" s="63" t="str">
        <f t="shared" si="37"/>
        <v/>
      </c>
    </row>
    <row r="1226" ht="18.95" hidden="1" customHeight="1" spans="1:11">
      <c r="A1226" s="244" t="str">
        <f t="shared" si="36"/>
        <v>否</v>
      </c>
      <c r="B1226" s="239">
        <v>2200215</v>
      </c>
      <c r="C1226" s="240"/>
      <c r="D1226" s="240"/>
      <c r="E1226" s="240" t="s">
        <v>339</v>
      </c>
      <c r="F1226" s="242" t="s">
        <v>2054</v>
      </c>
      <c r="G1226" s="238">
        <v>3</v>
      </c>
      <c r="H1226" s="243" t="s">
        <v>2055</v>
      </c>
      <c r="I1226" s="205">
        <v>0</v>
      </c>
      <c r="J1226" s="205">
        <v>0</v>
      </c>
      <c r="K1226" s="63" t="str">
        <f t="shared" si="37"/>
        <v/>
      </c>
    </row>
    <row r="1227" ht="18.95" hidden="1" customHeight="1" spans="1:11">
      <c r="A1227" s="244" t="str">
        <f t="shared" ref="A1227:A1290" si="38">IF(AND(I1227=0,J1227=0),"否","是")</f>
        <v>否</v>
      </c>
      <c r="B1227" s="239">
        <v>2200216</v>
      </c>
      <c r="C1227" s="240"/>
      <c r="D1227" s="240"/>
      <c r="E1227" s="240" t="s">
        <v>528</v>
      </c>
      <c r="F1227" s="242" t="s">
        <v>2056</v>
      </c>
      <c r="G1227" s="238">
        <v>3</v>
      </c>
      <c r="H1227" s="243" t="s">
        <v>2057</v>
      </c>
      <c r="I1227" s="205">
        <v>0</v>
      </c>
      <c r="J1227" s="205">
        <v>0</v>
      </c>
      <c r="K1227" s="63" t="str">
        <f t="shared" si="37"/>
        <v/>
      </c>
    </row>
    <row r="1228" ht="18.95" hidden="1" customHeight="1" spans="1:11">
      <c r="A1228" s="244" t="str">
        <f t="shared" si="38"/>
        <v>否</v>
      </c>
      <c r="B1228" s="239">
        <v>2200217</v>
      </c>
      <c r="C1228" s="240"/>
      <c r="D1228" s="240"/>
      <c r="E1228" s="240" t="s">
        <v>350</v>
      </c>
      <c r="F1228" s="242" t="s">
        <v>2058</v>
      </c>
      <c r="G1228" s="238">
        <v>3</v>
      </c>
      <c r="H1228" s="243" t="s">
        <v>2059</v>
      </c>
      <c r="I1228" s="205">
        <v>0</v>
      </c>
      <c r="J1228" s="205">
        <v>0</v>
      </c>
      <c r="K1228" s="63" t="str">
        <f t="shared" si="37"/>
        <v/>
      </c>
    </row>
    <row r="1229" ht="18.95" hidden="1" customHeight="1" spans="1:11">
      <c r="A1229" s="244" t="str">
        <f t="shared" si="38"/>
        <v>否</v>
      </c>
      <c r="B1229" s="239">
        <v>2200218</v>
      </c>
      <c r="C1229" s="240"/>
      <c r="D1229" s="240"/>
      <c r="E1229" s="240" t="s">
        <v>533</v>
      </c>
      <c r="F1229" s="248" t="s">
        <v>2060</v>
      </c>
      <c r="G1229" s="238"/>
      <c r="H1229" s="244" t="s">
        <v>2061</v>
      </c>
      <c r="I1229" s="205">
        <v>0</v>
      </c>
      <c r="J1229" s="205">
        <v>0</v>
      </c>
      <c r="K1229" s="63"/>
    </row>
    <row r="1230" ht="18.95" hidden="1" customHeight="1" spans="1:11">
      <c r="A1230" s="244" t="str">
        <f t="shared" si="38"/>
        <v>否</v>
      </c>
      <c r="B1230" s="239">
        <v>2200250</v>
      </c>
      <c r="C1230" s="240"/>
      <c r="D1230" s="240"/>
      <c r="E1230" s="240" t="s">
        <v>164</v>
      </c>
      <c r="F1230" s="242" t="s">
        <v>165</v>
      </c>
      <c r="G1230" s="238">
        <v>3</v>
      </c>
      <c r="H1230" s="243" t="s">
        <v>1450</v>
      </c>
      <c r="I1230" s="205">
        <v>0</v>
      </c>
      <c r="J1230" s="205">
        <v>0</v>
      </c>
      <c r="K1230" s="63" t="str">
        <f t="shared" si="37"/>
        <v/>
      </c>
    </row>
    <row r="1231" ht="18.95" hidden="1" customHeight="1" spans="1:11">
      <c r="A1231" s="244" t="str">
        <f t="shared" si="38"/>
        <v>否</v>
      </c>
      <c r="B1231" s="239">
        <v>2200299</v>
      </c>
      <c r="C1231" s="240"/>
      <c r="D1231" s="240"/>
      <c r="E1231" s="240" t="s">
        <v>167</v>
      </c>
      <c r="F1231" s="242" t="s">
        <v>2062</v>
      </c>
      <c r="G1231" s="238">
        <v>3</v>
      </c>
      <c r="H1231" s="243" t="s">
        <v>2063</v>
      </c>
      <c r="I1231" s="205">
        <v>0</v>
      </c>
      <c r="J1231" s="205">
        <v>0</v>
      </c>
      <c r="K1231" s="63" t="str">
        <f t="shared" si="37"/>
        <v/>
      </c>
    </row>
    <row r="1232" ht="18.95" hidden="1" customHeight="1" spans="1:11">
      <c r="A1232" s="244" t="str">
        <f t="shared" si="38"/>
        <v>否</v>
      </c>
      <c r="B1232" s="239">
        <v>22003</v>
      </c>
      <c r="C1232" s="240"/>
      <c r="D1232" s="240" t="s">
        <v>143</v>
      </c>
      <c r="E1232" s="240"/>
      <c r="F1232" s="241" t="s">
        <v>2064</v>
      </c>
      <c r="G1232" s="238"/>
      <c r="H1232" s="243" t="s">
        <v>2065</v>
      </c>
      <c r="I1232" s="205">
        <f>SUM(I1233:I1240)</f>
        <v>0</v>
      </c>
      <c r="J1232" s="205">
        <f>SUM(J1233:J1240)</f>
        <v>0</v>
      </c>
      <c r="K1232" s="63" t="str">
        <f t="shared" si="37"/>
        <v/>
      </c>
    </row>
    <row r="1233" ht="18.95" hidden="1" customHeight="1" spans="1:11">
      <c r="A1233" s="244" t="str">
        <f t="shared" si="38"/>
        <v>否</v>
      </c>
      <c r="B1233" s="239">
        <v>2200301</v>
      </c>
      <c r="C1233" s="240"/>
      <c r="D1233" s="240"/>
      <c r="E1233" s="240" t="s">
        <v>135</v>
      </c>
      <c r="F1233" s="242" t="s">
        <v>138</v>
      </c>
      <c r="G1233" s="238">
        <v>3</v>
      </c>
      <c r="H1233" s="243" t="s">
        <v>1412</v>
      </c>
      <c r="I1233" s="205">
        <v>0</v>
      </c>
      <c r="J1233" s="205">
        <v>0</v>
      </c>
      <c r="K1233" s="63" t="str">
        <f t="shared" si="37"/>
        <v/>
      </c>
    </row>
    <row r="1234" ht="18.95" hidden="1" customHeight="1" spans="1:11">
      <c r="A1234" s="244" t="str">
        <f t="shared" si="38"/>
        <v>否</v>
      </c>
      <c r="B1234" s="239">
        <v>2200302</v>
      </c>
      <c r="C1234" s="240"/>
      <c r="D1234" s="240"/>
      <c r="E1234" s="240" t="s">
        <v>140</v>
      </c>
      <c r="F1234" s="242" t="s">
        <v>141</v>
      </c>
      <c r="G1234" s="238">
        <v>3</v>
      </c>
      <c r="H1234" s="243" t="s">
        <v>1413</v>
      </c>
      <c r="I1234" s="205">
        <v>0</v>
      </c>
      <c r="J1234" s="205">
        <v>0</v>
      </c>
      <c r="K1234" s="63" t="str">
        <f t="shared" si="37"/>
        <v/>
      </c>
    </row>
    <row r="1235" ht="18.95" hidden="1" customHeight="1" spans="1:11">
      <c r="A1235" s="244" t="str">
        <f t="shared" si="38"/>
        <v>否</v>
      </c>
      <c r="B1235" s="239">
        <v>2200303</v>
      </c>
      <c r="C1235" s="240"/>
      <c r="D1235" s="240"/>
      <c r="E1235" s="240" t="s">
        <v>143</v>
      </c>
      <c r="F1235" s="242" t="s">
        <v>144</v>
      </c>
      <c r="G1235" s="238">
        <v>3</v>
      </c>
      <c r="H1235" s="243" t="s">
        <v>1414</v>
      </c>
      <c r="I1235" s="205">
        <v>0</v>
      </c>
      <c r="J1235" s="205">
        <v>0</v>
      </c>
      <c r="K1235" s="63" t="str">
        <f t="shared" si="37"/>
        <v/>
      </c>
    </row>
    <row r="1236" ht="18.95" hidden="1" customHeight="1" spans="1:11">
      <c r="A1236" s="244" t="str">
        <f t="shared" si="38"/>
        <v>否</v>
      </c>
      <c r="B1236" s="239">
        <v>2200304</v>
      </c>
      <c r="C1236" s="240"/>
      <c r="D1236" s="240"/>
      <c r="E1236" s="240" t="s">
        <v>146</v>
      </c>
      <c r="F1236" s="242" t="s">
        <v>2066</v>
      </c>
      <c r="G1236" s="238">
        <v>3</v>
      </c>
      <c r="H1236" s="243" t="s">
        <v>2067</v>
      </c>
      <c r="I1236" s="205">
        <v>0</v>
      </c>
      <c r="J1236" s="205">
        <v>0</v>
      </c>
      <c r="K1236" s="63" t="str">
        <f t="shared" si="37"/>
        <v/>
      </c>
    </row>
    <row r="1237" ht="18.95" hidden="1" customHeight="1" spans="1:11">
      <c r="A1237" s="244" t="str">
        <f t="shared" si="38"/>
        <v>否</v>
      </c>
      <c r="B1237" s="239">
        <v>2200305</v>
      </c>
      <c r="C1237" s="240"/>
      <c r="D1237" s="240"/>
      <c r="E1237" s="240" t="s">
        <v>149</v>
      </c>
      <c r="F1237" s="242" t="s">
        <v>2068</v>
      </c>
      <c r="G1237" s="238">
        <v>3</v>
      </c>
      <c r="H1237" s="243" t="s">
        <v>2069</v>
      </c>
      <c r="I1237" s="205">
        <v>0</v>
      </c>
      <c r="J1237" s="205">
        <v>0</v>
      </c>
      <c r="K1237" s="63" t="str">
        <f t="shared" si="37"/>
        <v/>
      </c>
    </row>
    <row r="1238" ht="18.95" hidden="1" customHeight="1" spans="1:11">
      <c r="A1238" s="244" t="str">
        <f t="shared" si="38"/>
        <v>否</v>
      </c>
      <c r="B1238" s="239">
        <v>2200306</v>
      </c>
      <c r="C1238" s="240"/>
      <c r="D1238" s="240"/>
      <c r="E1238" s="240" t="s">
        <v>152</v>
      </c>
      <c r="F1238" s="242" t="s">
        <v>2070</v>
      </c>
      <c r="G1238" s="238">
        <v>3</v>
      </c>
      <c r="H1238" s="243" t="s">
        <v>2071</v>
      </c>
      <c r="I1238" s="205">
        <v>0</v>
      </c>
      <c r="J1238" s="205">
        <v>0</v>
      </c>
      <c r="K1238" s="63" t="str">
        <f t="shared" si="37"/>
        <v/>
      </c>
    </row>
    <row r="1239" ht="18.95" hidden="1" customHeight="1" spans="1:11">
      <c r="A1239" s="244" t="str">
        <f t="shared" si="38"/>
        <v>否</v>
      </c>
      <c r="B1239" s="239">
        <v>2200350</v>
      </c>
      <c r="C1239" s="240"/>
      <c r="D1239" s="240"/>
      <c r="E1239" s="240" t="s">
        <v>164</v>
      </c>
      <c r="F1239" s="242" t="s">
        <v>165</v>
      </c>
      <c r="G1239" s="238">
        <v>3</v>
      </c>
      <c r="H1239" s="243" t="s">
        <v>1450</v>
      </c>
      <c r="I1239" s="205">
        <v>0</v>
      </c>
      <c r="J1239" s="205">
        <v>0</v>
      </c>
      <c r="K1239" s="63" t="str">
        <f t="shared" si="37"/>
        <v/>
      </c>
    </row>
    <row r="1240" ht="18.95" hidden="1" customHeight="1" spans="1:11">
      <c r="A1240" s="244" t="str">
        <f t="shared" si="38"/>
        <v>否</v>
      </c>
      <c r="B1240" s="239">
        <v>2200399</v>
      </c>
      <c r="C1240" s="240"/>
      <c r="D1240" s="240"/>
      <c r="E1240" s="240" t="s">
        <v>167</v>
      </c>
      <c r="F1240" s="242" t="s">
        <v>2072</v>
      </c>
      <c r="G1240" s="238">
        <v>3</v>
      </c>
      <c r="H1240" s="243" t="s">
        <v>2073</v>
      </c>
      <c r="I1240" s="205">
        <v>0</v>
      </c>
      <c r="J1240" s="205">
        <v>0</v>
      </c>
      <c r="K1240" s="63" t="str">
        <f t="shared" si="37"/>
        <v/>
      </c>
    </row>
    <row r="1241" ht="18.95" customHeight="1" spans="1:11">
      <c r="A1241" s="244" t="str">
        <f t="shared" si="38"/>
        <v>是</v>
      </c>
      <c r="B1241" s="239">
        <v>22004</v>
      </c>
      <c r="C1241" s="240"/>
      <c r="D1241" s="240" t="s">
        <v>146</v>
      </c>
      <c r="E1241" s="240"/>
      <c r="F1241" s="241" t="s">
        <v>2074</v>
      </c>
      <c r="G1241" s="238"/>
      <c r="H1241" s="204" t="s">
        <v>2075</v>
      </c>
      <c r="I1241" s="205">
        <f>SUM(I1242:I1253)</f>
        <v>1224</v>
      </c>
      <c r="J1241" s="205">
        <f>SUM(J1242:J1253)</f>
        <v>1227</v>
      </c>
      <c r="K1241" s="105">
        <f t="shared" si="37"/>
        <v>0.002</v>
      </c>
    </row>
    <row r="1242" ht="18.95" customHeight="1" spans="1:11">
      <c r="A1242" s="244" t="str">
        <f t="shared" si="38"/>
        <v>是</v>
      </c>
      <c r="B1242" s="239">
        <v>2200401</v>
      </c>
      <c r="C1242" s="240"/>
      <c r="D1242" s="240"/>
      <c r="E1242" s="240" t="s">
        <v>135</v>
      </c>
      <c r="F1242" s="242" t="s">
        <v>138</v>
      </c>
      <c r="G1242" s="238">
        <v>3</v>
      </c>
      <c r="H1242" s="204" t="s">
        <v>1412</v>
      </c>
      <c r="I1242" s="205">
        <v>779</v>
      </c>
      <c r="J1242" s="205">
        <v>844</v>
      </c>
      <c r="K1242" s="105">
        <f t="shared" si="37"/>
        <v>0.083</v>
      </c>
    </row>
    <row r="1243" ht="18.95" customHeight="1" spans="1:11">
      <c r="A1243" s="244" t="str">
        <f t="shared" si="38"/>
        <v>是</v>
      </c>
      <c r="B1243" s="239">
        <v>2200402</v>
      </c>
      <c r="C1243" s="240"/>
      <c r="D1243" s="240"/>
      <c r="E1243" s="240" t="s">
        <v>140</v>
      </c>
      <c r="F1243" s="242" t="s">
        <v>141</v>
      </c>
      <c r="G1243" s="238">
        <v>3</v>
      </c>
      <c r="H1243" s="204" t="s">
        <v>1413</v>
      </c>
      <c r="I1243" s="205">
        <v>89</v>
      </c>
      <c r="J1243" s="205">
        <v>15</v>
      </c>
      <c r="K1243" s="105">
        <f t="shared" si="37"/>
        <v>-0.831</v>
      </c>
    </row>
    <row r="1244" ht="18.95" hidden="1" customHeight="1" spans="1:11">
      <c r="A1244" s="244" t="str">
        <f t="shared" si="38"/>
        <v>否</v>
      </c>
      <c r="B1244" s="239">
        <v>2200403</v>
      </c>
      <c r="C1244" s="240"/>
      <c r="D1244" s="240"/>
      <c r="E1244" s="240" t="s">
        <v>143</v>
      </c>
      <c r="F1244" s="242" t="s">
        <v>144</v>
      </c>
      <c r="G1244" s="238">
        <v>3</v>
      </c>
      <c r="H1244" s="243" t="s">
        <v>1414</v>
      </c>
      <c r="I1244" s="205">
        <v>0</v>
      </c>
      <c r="J1244" s="205">
        <v>0</v>
      </c>
      <c r="K1244" s="63" t="str">
        <f t="shared" si="37"/>
        <v/>
      </c>
    </row>
    <row r="1245" ht="18.95" customHeight="1" spans="1:11">
      <c r="A1245" s="244" t="str">
        <f t="shared" si="38"/>
        <v>是</v>
      </c>
      <c r="B1245" s="239">
        <v>2200404</v>
      </c>
      <c r="C1245" s="240"/>
      <c r="D1245" s="240"/>
      <c r="E1245" s="240" t="s">
        <v>146</v>
      </c>
      <c r="F1245" s="242" t="s">
        <v>2076</v>
      </c>
      <c r="G1245" s="238">
        <v>3</v>
      </c>
      <c r="H1245" s="204" t="s">
        <v>2077</v>
      </c>
      <c r="I1245" s="205">
        <v>50</v>
      </c>
      <c r="J1245" s="205">
        <v>37</v>
      </c>
      <c r="K1245" s="105">
        <f t="shared" si="37"/>
        <v>-0.26</v>
      </c>
    </row>
    <row r="1246" ht="18.95" customHeight="1" spans="1:11">
      <c r="A1246" s="244" t="str">
        <f t="shared" si="38"/>
        <v>是</v>
      </c>
      <c r="B1246" s="239">
        <v>2200405</v>
      </c>
      <c r="C1246" s="240"/>
      <c r="D1246" s="240"/>
      <c r="E1246" s="240" t="s">
        <v>149</v>
      </c>
      <c r="F1246" s="242" t="s">
        <v>2078</v>
      </c>
      <c r="G1246" s="238">
        <v>3</v>
      </c>
      <c r="H1246" s="204" t="s">
        <v>2079</v>
      </c>
      <c r="I1246" s="205">
        <v>50</v>
      </c>
      <c r="J1246" s="205">
        <v>40</v>
      </c>
      <c r="K1246" s="105">
        <f t="shared" si="37"/>
        <v>-0.2</v>
      </c>
    </row>
    <row r="1247" ht="18.95" customHeight="1" spans="1:11">
      <c r="A1247" s="244" t="str">
        <f t="shared" si="38"/>
        <v>是</v>
      </c>
      <c r="B1247" s="239">
        <v>2200406</v>
      </c>
      <c r="C1247" s="240"/>
      <c r="D1247" s="240"/>
      <c r="E1247" s="240" t="s">
        <v>152</v>
      </c>
      <c r="F1247" s="242" t="s">
        <v>2080</v>
      </c>
      <c r="G1247" s="238">
        <v>3</v>
      </c>
      <c r="H1247" s="204" t="s">
        <v>2081</v>
      </c>
      <c r="I1247" s="205">
        <v>35</v>
      </c>
      <c r="J1247" s="205">
        <v>40</v>
      </c>
      <c r="K1247" s="105">
        <f t="shared" si="37"/>
        <v>0.143</v>
      </c>
    </row>
    <row r="1248" ht="18.95" customHeight="1" spans="1:11">
      <c r="A1248" s="244" t="str">
        <f t="shared" si="38"/>
        <v>是</v>
      </c>
      <c r="B1248" s="239">
        <v>2200407</v>
      </c>
      <c r="C1248" s="240"/>
      <c r="D1248" s="240"/>
      <c r="E1248" s="240" t="s">
        <v>155</v>
      </c>
      <c r="F1248" s="242" t="s">
        <v>2082</v>
      </c>
      <c r="G1248" s="238">
        <v>3</v>
      </c>
      <c r="H1248" s="204" t="s">
        <v>2083</v>
      </c>
      <c r="I1248" s="205">
        <v>53</v>
      </c>
      <c r="J1248" s="205">
        <v>51</v>
      </c>
      <c r="K1248" s="105">
        <f t="shared" si="37"/>
        <v>-0.038</v>
      </c>
    </row>
    <row r="1249" ht="18.95" customHeight="1" spans="1:11">
      <c r="A1249" s="244" t="str">
        <f t="shared" si="38"/>
        <v>是</v>
      </c>
      <c r="B1249" s="239">
        <v>2200408</v>
      </c>
      <c r="C1249" s="240"/>
      <c r="D1249" s="240"/>
      <c r="E1249" s="240" t="s">
        <v>158</v>
      </c>
      <c r="F1249" s="242" t="s">
        <v>2084</v>
      </c>
      <c r="G1249" s="238">
        <v>3</v>
      </c>
      <c r="H1249" s="204" t="s">
        <v>2085</v>
      </c>
      <c r="I1249" s="205">
        <v>5</v>
      </c>
      <c r="J1249" s="205">
        <v>0</v>
      </c>
      <c r="K1249" s="105" t="str">
        <f t="shared" si="37"/>
        <v/>
      </c>
    </row>
    <row r="1250" ht="18.95" customHeight="1" spans="1:11">
      <c r="A1250" s="244" t="str">
        <f t="shared" si="38"/>
        <v>是</v>
      </c>
      <c r="B1250" s="239">
        <v>2200409</v>
      </c>
      <c r="C1250" s="240"/>
      <c r="D1250" s="240"/>
      <c r="E1250" s="240" t="s">
        <v>161</v>
      </c>
      <c r="F1250" s="242" t="s">
        <v>2086</v>
      </c>
      <c r="G1250" s="238">
        <v>3</v>
      </c>
      <c r="H1250" s="204" t="s">
        <v>2087</v>
      </c>
      <c r="I1250" s="205">
        <v>23</v>
      </c>
      <c r="J1250" s="205">
        <v>0</v>
      </c>
      <c r="K1250" s="105" t="str">
        <f t="shared" si="37"/>
        <v/>
      </c>
    </row>
    <row r="1251" ht="18.95" hidden="1" customHeight="1" spans="1:11">
      <c r="A1251" s="244" t="str">
        <f t="shared" si="38"/>
        <v>否</v>
      </c>
      <c r="B1251" s="239">
        <v>2200410</v>
      </c>
      <c r="C1251" s="240"/>
      <c r="D1251" s="240"/>
      <c r="E1251" s="240" t="s">
        <v>272</v>
      </c>
      <c r="F1251" s="242" t="s">
        <v>2088</v>
      </c>
      <c r="G1251" s="238">
        <v>3</v>
      </c>
      <c r="H1251" s="243" t="s">
        <v>2089</v>
      </c>
      <c r="I1251" s="205">
        <v>0</v>
      </c>
      <c r="J1251" s="205">
        <v>0</v>
      </c>
      <c r="K1251" s="63" t="str">
        <f t="shared" ref="K1251:K1314" si="39">IF(OR(VALUE(J1251)=0,ISERROR(J1251/I1251-1)),"",ROUND(J1251/I1251-1,3))</f>
        <v/>
      </c>
    </row>
    <row r="1252" ht="18.95" customHeight="1" spans="1:11">
      <c r="A1252" s="244" t="str">
        <f t="shared" si="38"/>
        <v>是</v>
      </c>
      <c r="B1252" s="239">
        <v>2200450</v>
      </c>
      <c r="C1252" s="240"/>
      <c r="D1252" s="240"/>
      <c r="E1252" s="240" t="s">
        <v>164</v>
      </c>
      <c r="F1252" s="242" t="s">
        <v>2090</v>
      </c>
      <c r="G1252" s="238">
        <v>3</v>
      </c>
      <c r="H1252" s="204" t="s">
        <v>2091</v>
      </c>
      <c r="I1252" s="205">
        <v>140</v>
      </c>
      <c r="J1252" s="205">
        <v>200</v>
      </c>
      <c r="K1252" s="105">
        <f t="shared" si="39"/>
        <v>0.429</v>
      </c>
    </row>
    <row r="1253" ht="18.95" hidden="1" customHeight="1" spans="1:11">
      <c r="A1253" s="244" t="str">
        <f t="shared" si="38"/>
        <v>否</v>
      </c>
      <c r="B1253" s="239">
        <v>2200499</v>
      </c>
      <c r="C1253" s="240"/>
      <c r="D1253" s="240"/>
      <c r="E1253" s="240" t="s">
        <v>167</v>
      </c>
      <c r="F1253" s="242" t="s">
        <v>2092</v>
      </c>
      <c r="G1253" s="238">
        <v>3</v>
      </c>
      <c r="H1253" s="243" t="s">
        <v>2093</v>
      </c>
      <c r="I1253" s="205">
        <v>0</v>
      </c>
      <c r="J1253" s="205">
        <v>0</v>
      </c>
      <c r="K1253" s="63" t="str">
        <f t="shared" si="39"/>
        <v/>
      </c>
    </row>
    <row r="1254" ht="18.95" customHeight="1" spans="1:11">
      <c r="A1254" s="244" t="str">
        <f t="shared" si="38"/>
        <v>是</v>
      </c>
      <c r="B1254" s="239">
        <v>22005</v>
      </c>
      <c r="C1254" s="240"/>
      <c r="D1254" s="240" t="s">
        <v>149</v>
      </c>
      <c r="E1254" s="240"/>
      <c r="F1254" s="241" t="s">
        <v>2094</v>
      </c>
      <c r="G1254" s="238"/>
      <c r="H1254" s="204" t="s">
        <v>2095</v>
      </c>
      <c r="I1254" s="205">
        <f>SUM(I1255:I1268)</f>
        <v>1545</v>
      </c>
      <c r="J1254" s="205">
        <f>SUM(J1255:J1268)</f>
        <v>1773</v>
      </c>
      <c r="K1254" s="105">
        <f t="shared" si="39"/>
        <v>0.148</v>
      </c>
    </row>
    <row r="1255" ht="18.95" customHeight="1" spans="1:11">
      <c r="A1255" s="244" t="str">
        <f t="shared" si="38"/>
        <v>是</v>
      </c>
      <c r="B1255" s="239">
        <v>2200501</v>
      </c>
      <c r="C1255" s="240"/>
      <c r="D1255" s="240"/>
      <c r="E1255" s="240" t="s">
        <v>135</v>
      </c>
      <c r="F1255" s="242" t="s">
        <v>138</v>
      </c>
      <c r="G1255" s="238">
        <v>3</v>
      </c>
      <c r="H1255" s="204" t="s">
        <v>1412</v>
      </c>
      <c r="I1255" s="205">
        <v>330</v>
      </c>
      <c r="J1255" s="205">
        <v>315</v>
      </c>
      <c r="K1255" s="105">
        <f t="shared" si="39"/>
        <v>-0.045</v>
      </c>
    </row>
    <row r="1256" ht="18.95" customHeight="1" spans="1:11">
      <c r="A1256" s="244" t="str">
        <f t="shared" si="38"/>
        <v>是</v>
      </c>
      <c r="B1256" s="239">
        <v>2200502</v>
      </c>
      <c r="C1256" s="240"/>
      <c r="D1256" s="240"/>
      <c r="E1256" s="240" t="s">
        <v>140</v>
      </c>
      <c r="F1256" s="242" t="s">
        <v>141</v>
      </c>
      <c r="G1256" s="238">
        <v>3</v>
      </c>
      <c r="H1256" s="204" t="s">
        <v>1413</v>
      </c>
      <c r="I1256" s="205">
        <v>57</v>
      </c>
      <c r="J1256" s="205">
        <v>44</v>
      </c>
      <c r="K1256" s="105">
        <f t="shared" si="39"/>
        <v>-0.228</v>
      </c>
    </row>
    <row r="1257" ht="18.95" hidden="1" customHeight="1" spans="1:11">
      <c r="A1257" s="244" t="str">
        <f t="shared" si="38"/>
        <v>否</v>
      </c>
      <c r="B1257" s="239">
        <v>2200503</v>
      </c>
      <c r="C1257" s="240"/>
      <c r="D1257" s="240"/>
      <c r="E1257" s="240" t="s">
        <v>143</v>
      </c>
      <c r="F1257" s="242" t="s">
        <v>144</v>
      </c>
      <c r="G1257" s="238">
        <v>3</v>
      </c>
      <c r="H1257" s="243" t="s">
        <v>1414</v>
      </c>
      <c r="I1257" s="205">
        <v>0</v>
      </c>
      <c r="J1257" s="205">
        <v>0</v>
      </c>
      <c r="K1257" s="63" t="str">
        <f t="shared" si="39"/>
        <v/>
      </c>
    </row>
    <row r="1258" ht="18.95" customHeight="1" spans="1:11">
      <c r="A1258" s="244" t="str">
        <f t="shared" si="38"/>
        <v>是</v>
      </c>
      <c r="B1258" s="239">
        <v>2200504</v>
      </c>
      <c r="C1258" s="240"/>
      <c r="D1258" s="240"/>
      <c r="E1258" s="240" t="s">
        <v>146</v>
      </c>
      <c r="F1258" s="242" t="s">
        <v>2096</v>
      </c>
      <c r="G1258" s="238">
        <v>3</v>
      </c>
      <c r="H1258" s="204" t="s">
        <v>2097</v>
      </c>
      <c r="I1258" s="205">
        <v>206</v>
      </c>
      <c r="J1258" s="205">
        <v>249</v>
      </c>
      <c r="K1258" s="105">
        <f t="shared" si="39"/>
        <v>0.209</v>
      </c>
    </row>
    <row r="1259" ht="18.95" hidden="1" customHeight="1" spans="1:11">
      <c r="A1259" s="244" t="str">
        <f t="shared" si="38"/>
        <v>否</v>
      </c>
      <c r="B1259" s="239">
        <v>2200506</v>
      </c>
      <c r="C1259" s="240"/>
      <c r="D1259" s="240"/>
      <c r="E1259" s="240" t="s">
        <v>152</v>
      </c>
      <c r="F1259" s="242" t="s">
        <v>2098</v>
      </c>
      <c r="G1259" s="238">
        <v>3</v>
      </c>
      <c r="H1259" s="243" t="s">
        <v>2099</v>
      </c>
      <c r="I1259" s="205">
        <v>0</v>
      </c>
      <c r="J1259" s="205">
        <v>0</v>
      </c>
      <c r="K1259" s="63" t="str">
        <f t="shared" si="39"/>
        <v/>
      </c>
    </row>
    <row r="1260" ht="18.95" customHeight="1" spans="1:11">
      <c r="A1260" s="244" t="str">
        <f t="shared" si="38"/>
        <v>是</v>
      </c>
      <c r="B1260" s="239">
        <v>2200507</v>
      </c>
      <c r="C1260" s="240"/>
      <c r="D1260" s="240"/>
      <c r="E1260" s="240" t="s">
        <v>155</v>
      </c>
      <c r="F1260" s="242" t="s">
        <v>2100</v>
      </c>
      <c r="G1260" s="238">
        <v>3</v>
      </c>
      <c r="H1260" s="204" t="s">
        <v>2101</v>
      </c>
      <c r="I1260" s="205">
        <v>0</v>
      </c>
      <c r="J1260" s="205">
        <v>10</v>
      </c>
      <c r="K1260" s="105" t="str">
        <f t="shared" si="39"/>
        <v/>
      </c>
    </row>
    <row r="1261" ht="18.95" hidden="1" customHeight="1" spans="1:11">
      <c r="A1261" s="244" t="str">
        <f t="shared" si="38"/>
        <v>否</v>
      </c>
      <c r="B1261" s="239">
        <v>2200508</v>
      </c>
      <c r="C1261" s="240"/>
      <c r="D1261" s="240"/>
      <c r="E1261" s="240" t="s">
        <v>158</v>
      </c>
      <c r="F1261" s="242" t="s">
        <v>2102</v>
      </c>
      <c r="G1261" s="238">
        <v>3</v>
      </c>
      <c r="H1261" s="243" t="s">
        <v>2103</v>
      </c>
      <c r="I1261" s="205">
        <v>0</v>
      </c>
      <c r="J1261" s="205">
        <v>0</v>
      </c>
      <c r="K1261" s="63" t="str">
        <f t="shared" si="39"/>
        <v/>
      </c>
    </row>
    <row r="1262" ht="18.95" customHeight="1" spans="1:11">
      <c r="A1262" s="244" t="str">
        <f t="shared" si="38"/>
        <v>是</v>
      </c>
      <c r="B1262" s="239">
        <v>2200509</v>
      </c>
      <c r="C1262" s="240"/>
      <c r="D1262" s="240"/>
      <c r="E1262" s="240" t="s">
        <v>161</v>
      </c>
      <c r="F1262" s="242" t="s">
        <v>2104</v>
      </c>
      <c r="G1262" s="238">
        <v>3</v>
      </c>
      <c r="H1262" s="204" t="s">
        <v>2105</v>
      </c>
      <c r="I1262" s="205">
        <v>866</v>
      </c>
      <c r="J1262" s="205">
        <v>1075</v>
      </c>
      <c r="K1262" s="105">
        <f t="shared" si="39"/>
        <v>0.241</v>
      </c>
    </row>
    <row r="1263" ht="18.95" customHeight="1" spans="1:11">
      <c r="A1263" s="244" t="str">
        <f t="shared" si="38"/>
        <v>是</v>
      </c>
      <c r="B1263" s="239">
        <v>2200510</v>
      </c>
      <c r="C1263" s="240"/>
      <c r="D1263" s="240"/>
      <c r="E1263" s="240" t="s">
        <v>272</v>
      </c>
      <c r="F1263" s="242" t="s">
        <v>2106</v>
      </c>
      <c r="G1263" s="238">
        <v>3</v>
      </c>
      <c r="H1263" s="204" t="s">
        <v>2107</v>
      </c>
      <c r="I1263" s="205">
        <v>86</v>
      </c>
      <c r="J1263" s="205">
        <v>41</v>
      </c>
      <c r="K1263" s="105">
        <f t="shared" si="39"/>
        <v>-0.523</v>
      </c>
    </row>
    <row r="1264" ht="18.95" hidden="1" customHeight="1" spans="1:11">
      <c r="A1264" s="244" t="str">
        <f t="shared" si="38"/>
        <v>否</v>
      </c>
      <c r="B1264" s="239">
        <v>2200511</v>
      </c>
      <c r="C1264" s="240"/>
      <c r="D1264" s="240"/>
      <c r="E1264" s="240" t="s">
        <v>289</v>
      </c>
      <c r="F1264" s="242" t="s">
        <v>2108</v>
      </c>
      <c r="G1264" s="238">
        <v>3</v>
      </c>
      <c r="H1264" s="243" t="s">
        <v>2109</v>
      </c>
      <c r="I1264" s="205">
        <v>0</v>
      </c>
      <c r="J1264" s="205">
        <v>0</v>
      </c>
      <c r="K1264" s="63" t="str">
        <f t="shared" si="39"/>
        <v/>
      </c>
    </row>
    <row r="1265" ht="18.95" hidden="1" customHeight="1" spans="1:11">
      <c r="A1265" s="244" t="str">
        <f t="shared" si="38"/>
        <v>否</v>
      </c>
      <c r="B1265" s="239">
        <v>2200512</v>
      </c>
      <c r="C1265" s="240"/>
      <c r="D1265" s="240"/>
      <c r="E1265" s="240" t="s">
        <v>292</v>
      </c>
      <c r="F1265" s="242" t="s">
        <v>2110</v>
      </c>
      <c r="G1265" s="238">
        <v>3</v>
      </c>
      <c r="H1265" s="243" t="s">
        <v>2111</v>
      </c>
      <c r="I1265" s="205">
        <v>0</v>
      </c>
      <c r="J1265" s="205">
        <v>0</v>
      </c>
      <c r="K1265" s="63" t="str">
        <f t="shared" si="39"/>
        <v/>
      </c>
    </row>
    <row r="1266" ht="18.95" hidden="1" customHeight="1" spans="1:11">
      <c r="A1266" s="244" t="str">
        <f t="shared" si="38"/>
        <v>否</v>
      </c>
      <c r="B1266" s="239">
        <v>2200513</v>
      </c>
      <c r="C1266" s="240"/>
      <c r="D1266" s="240"/>
      <c r="E1266" s="240" t="s">
        <v>307</v>
      </c>
      <c r="F1266" s="242" t="s">
        <v>2112</v>
      </c>
      <c r="G1266" s="238">
        <v>3</v>
      </c>
      <c r="H1266" s="243" t="s">
        <v>2113</v>
      </c>
      <c r="I1266" s="205">
        <v>0</v>
      </c>
      <c r="J1266" s="205">
        <v>0</v>
      </c>
      <c r="K1266" s="63" t="str">
        <f t="shared" si="39"/>
        <v/>
      </c>
    </row>
    <row r="1267" ht="18.95" hidden="1" customHeight="1" spans="1:11">
      <c r="A1267" s="244" t="str">
        <f t="shared" si="38"/>
        <v>否</v>
      </c>
      <c r="B1267" s="239">
        <v>2200514</v>
      </c>
      <c r="C1267" s="240"/>
      <c r="D1267" s="240"/>
      <c r="E1267" s="240" t="s">
        <v>322</v>
      </c>
      <c r="F1267" s="242" t="s">
        <v>2114</v>
      </c>
      <c r="G1267" s="238">
        <v>3</v>
      </c>
      <c r="H1267" s="243" t="s">
        <v>2115</v>
      </c>
      <c r="I1267" s="205">
        <v>0</v>
      </c>
      <c r="J1267" s="205">
        <v>0</v>
      </c>
      <c r="K1267" s="63" t="str">
        <f t="shared" si="39"/>
        <v/>
      </c>
    </row>
    <row r="1268" ht="18.95" customHeight="1" spans="1:11">
      <c r="A1268" s="244" t="str">
        <f t="shared" si="38"/>
        <v>是</v>
      </c>
      <c r="B1268" s="239">
        <v>2200599</v>
      </c>
      <c r="C1268" s="240"/>
      <c r="D1268" s="240"/>
      <c r="E1268" s="240" t="s">
        <v>167</v>
      </c>
      <c r="F1268" s="242" t="s">
        <v>2116</v>
      </c>
      <c r="G1268" s="238">
        <v>3</v>
      </c>
      <c r="H1268" s="204" t="s">
        <v>2117</v>
      </c>
      <c r="I1268" s="205">
        <v>0</v>
      </c>
      <c r="J1268" s="205">
        <v>39</v>
      </c>
      <c r="K1268" s="105" t="str">
        <f t="shared" si="39"/>
        <v/>
      </c>
    </row>
    <row r="1269" ht="18.95" customHeight="1" spans="1:11">
      <c r="A1269" s="244" t="str">
        <f t="shared" si="38"/>
        <v>是</v>
      </c>
      <c r="B1269" s="239">
        <v>22099</v>
      </c>
      <c r="C1269" s="240"/>
      <c r="D1269" s="240" t="s">
        <v>167</v>
      </c>
      <c r="E1269" s="321" t="s">
        <v>135</v>
      </c>
      <c r="F1269" s="241" t="s">
        <v>2118</v>
      </c>
      <c r="G1269" s="238">
        <v>3</v>
      </c>
      <c r="H1269" s="204" t="s">
        <v>2119</v>
      </c>
      <c r="I1269" s="205">
        <v>860</v>
      </c>
      <c r="J1269" s="205">
        <v>9</v>
      </c>
      <c r="K1269" s="105">
        <f t="shared" si="39"/>
        <v>-0.99</v>
      </c>
    </row>
    <row r="1270" s="215" customFormat="1" ht="18.95" customHeight="1" spans="1:11">
      <c r="A1270" s="244" t="str">
        <f t="shared" si="38"/>
        <v>是</v>
      </c>
      <c r="B1270" s="236">
        <v>221</v>
      </c>
      <c r="C1270" s="237" t="s">
        <v>2120</v>
      </c>
      <c r="D1270" s="237" t="s">
        <v>132</v>
      </c>
      <c r="E1270" s="237"/>
      <c r="F1270" s="237" t="s">
        <v>2121</v>
      </c>
      <c r="G1270" s="238"/>
      <c r="H1270" s="202" t="s">
        <v>2122</v>
      </c>
      <c r="I1270" s="203">
        <f>SUMIFS(I$1271:I$1287,$D$1271:$D$1287,"&lt;&gt;")</f>
        <v>112980</v>
      </c>
      <c r="J1270" s="203">
        <f>SUMIFS(J$1271:J$1287,$D$1271:$D$1287,"&lt;&gt;")</f>
        <v>67466</v>
      </c>
      <c r="K1270" s="102">
        <f t="shared" si="39"/>
        <v>-0.403</v>
      </c>
    </row>
    <row r="1271" ht="18.95" customHeight="1" spans="1:11">
      <c r="A1271" s="244" t="str">
        <f t="shared" si="38"/>
        <v>是</v>
      </c>
      <c r="B1271" s="239">
        <v>22101</v>
      </c>
      <c r="C1271" s="240"/>
      <c r="D1271" s="240" t="s">
        <v>135</v>
      </c>
      <c r="E1271" s="240"/>
      <c r="F1271" s="241" t="s">
        <v>2123</v>
      </c>
      <c r="G1271" s="238"/>
      <c r="H1271" s="204" t="s">
        <v>2124</v>
      </c>
      <c r="I1271" s="205">
        <f>SUM(I1272:I1279)</f>
        <v>62108</v>
      </c>
      <c r="J1271" s="205">
        <f>SUM(J1272:J1279)</f>
        <v>39416</v>
      </c>
      <c r="K1271" s="105">
        <f t="shared" si="39"/>
        <v>-0.365</v>
      </c>
    </row>
    <row r="1272" ht="18.95" hidden="1" customHeight="1" spans="1:11">
      <c r="A1272" s="244" t="str">
        <f t="shared" si="38"/>
        <v>否</v>
      </c>
      <c r="B1272" s="239">
        <v>2210101</v>
      </c>
      <c r="C1272" s="240"/>
      <c r="D1272" s="240"/>
      <c r="E1272" s="240" t="s">
        <v>135</v>
      </c>
      <c r="F1272" s="242" t="s">
        <v>2125</v>
      </c>
      <c r="G1272" s="238">
        <v>3</v>
      </c>
      <c r="H1272" s="243" t="s">
        <v>2126</v>
      </c>
      <c r="I1272" s="205">
        <v>0</v>
      </c>
      <c r="J1272" s="205">
        <v>0</v>
      </c>
      <c r="K1272" s="63" t="str">
        <f t="shared" si="39"/>
        <v/>
      </c>
    </row>
    <row r="1273" ht="18.95" hidden="1" customHeight="1" spans="1:11">
      <c r="A1273" s="244" t="str">
        <f t="shared" si="38"/>
        <v>否</v>
      </c>
      <c r="B1273" s="239">
        <v>2210102</v>
      </c>
      <c r="C1273" s="240"/>
      <c r="D1273" s="240"/>
      <c r="E1273" s="240" t="s">
        <v>140</v>
      </c>
      <c r="F1273" s="242" t="s">
        <v>2127</v>
      </c>
      <c r="G1273" s="238">
        <v>3</v>
      </c>
      <c r="H1273" s="243" t="s">
        <v>2128</v>
      </c>
      <c r="I1273" s="205">
        <v>0</v>
      </c>
      <c r="J1273" s="205">
        <v>0</v>
      </c>
      <c r="K1273" s="63" t="str">
        <f t="shared" si="39"/>
        <v/>
      </c>
    </row>
    <row r="1274" ht="18.95" customHeight="1" spans="1:11">
      <c r="A1274" s="244" t="str">
        <f t="shared" si="38"/>
        <v>是</v>
      </c>
      <c r="B1274" s="239">
        <v>2210103</v>
      </c>
      <c r="C1274" s="240"/>
      <c r="D1274" s="240"/>
      <c r="E1274" s="240" t="s">
        <v>143</v>
      </c>
      <c r="F1274" s="242" t="s">
        <v>2129</v>
      </c>
      <c r="G1274" s="238">
        <v>3</v>
      </c>
      <c r="H1274" s="204" t="s">
        <v>2130</v>
      </c>
      <c r="I1274" s="205">
        <v>28920</v>
      </c>
      <c r="J1274" s="205">
        <v>18527</v>
      </c>
      <c r="K1274" s="105">
        <f t="shared" si="39"/>
        <v>-0.359</v>
      </c>
    </row>
    <row r="1275" ht="18.95" hidden="1" customHeight="1" spans="1:11">
      <c r="A1275" s="244" t="str">
        <f t="shared" si="38"/>
        <v>否</v>
      </c>
      <c r="B1275" s="239">
        <v>2210104</v>
      </c>
      <c r="C1275" s="240"/>
      <c r="D1275" s="240"/>
      <c r="E1275" s="240" t="s">
        <v>146</v>
      </c>
      <c r="F1275" s="242" t="s">
        <v>2131</v>
      </c>
      <c r="G1275" s="238">
        <v>3</v>
      </c>
      <c r="H1275" s="243" t="s">
        <v>2132</v>
      </c>
      <c r="I1275" s="205">
        <v>0</v>
      </c>
      <c r="J1275" s="205">
        <v>0</v>
      </c>
      <c r="K1275" s="63" t="str">
        <f t="shared" si="39"/>
        <v/>
      </c>
    </row>
    <row r="1276" ht="18.95" customHeight="1" spans="1:11">
      <c r="A1276" s="244" t="str">
        <f t="shared" si="38"/>
        <v>是</v>
      </c>
      <c r="B1276" s="239">
        <v>2210105</v>
      </c>
      <c r="C1276" s="240"/>
      <c r="D1276" s="240"/>
      <c r="E1276" s="240" t="s">
        <v>149</v>
      </c>
      <c r="F1276" s="242" t="s">
        <v>2133</v>
      </c>
      <c r="G1276" s="238">
        <v>3</v>
      </c>
      <c r="H1276" s="204" t="s">
        <v>2134</v>
      </c>
      <c r="I1276" s="205">
        <v>31011</v>
      </c>
      <c r="J1276" s="205">
        <v>16300</v>
      </c>
      <c r="K1276" s="105">
        <f t="shared" si="39"/>
        <v>-0.474</v>
      </c>
    </row>
    <row r="1277" ht="18.95" customHeight="1" spans="1:11">
      <c r="A1277" s="244" t="str">
        <f t="shared" si="38"/>
        <v>是</v>
      </c>
      <c r="B1277" s="239">
        <v>2210106</v>
      </c>
      <c r="C1277" s="240"/>
      <c r="D1277" s="240"/>
      <c r="E1277" s="240" t="s">
        <v>152</v>
      </c>
      <c r="F1277" s="242" t="s">
        <v>2135</v>
      </c>
      <c r="G1277" s="238">
        <v>3</v>
      </c>
      <c r="H1277" s="204" t="s">
        <v>2136</v>
      </c>
      <c r="I1277" s="205">
        <v>1688</v>
      </c>
      <c r="J1277" s="205">
        <v>912</v>
      </c>
      <c r="K1277" s="105">
        <f t="shared" si="39"/>
        <v>-0.46</v>
      </c>
    </row>
    <row r="1278" ht="18.95" customHeight="1" spans="1:11">
      <c r="A1278" s="244" t="str">
        <f t="shared" si="38"/>
        <v>是</v>
      </c>
      <c r="B1278" s="239">
        <v>2210107</v>
      </c>
      <c r="C1278" s="240"/>
      <c r="D1278" s="240"/>
      <c r="E1278" s="240" t="s">
        <v>155</v>
      </c>
      <c r="F1278" s="242" t="s">
        <v>2137</v>
      </c>
      <c r="G1278" s="238">
        <v>3</v>
      </c>
      <c r="H1278" s="204" t="s">
        <v>2138</v>
      </c>
      <c r="I1278" s="205">
        <v>97</v>
      </c>
      <c r="J1278" s="205">
        <v>0</v>
      </c>
      <c r="K1278" s="105" t="str">
        <f t="shared" si="39"/>
        <v/>
      </c>
    </row>
    <row r="1279" ht="18.95" customHeight="1" spans="1:11">
      <c r="A1279" s="244" t="str">
        <f t="shared" si="38"/>
        <v>是</v>
      </c>
      <c r="B1279" s="239">
        <v>2210199</v>
      </c>
      <c r="C1279" s="240"/>
      <c r="D1279" s="240"/>
      <c r="E1279" s="240" t="s">
        <v>167</v>
      </c>
      <c r="F1279" s="242" t="s">
        <v>2139</v>
      </c>
      <c r="G1279" s="238">
        <v>3</v>
      </c>
      <c r="H1279" s="204" t="s">
        <v>2140</v>
      </c>
      <c r="I1279" s="205">
        <v>392</v>
      </c>
      <c r="J1279" s="205">
        <v>3677</v>
      </c>
      <c r="K1279" s="105">
        <f t="shared" si="39"/>
        <v>8.38</v>
      </c>
    </row>
    <row r="1280" ht="18.95" customHeight="1" spans="1:11">
      <c r="A1280" s="244" t="str">
        <f t="shared" si="38"/>
        <v>是</v>
      </c>
      <c r="B1280" s="239">
        <v>22102</v>
      </c>
      <c r="C1280" s="240"/>
      <c r="D1280" s="240" t="s">
        <v>140</v>
      </c>
      <c r="E1280" s="240"/>
      <c r="F1280" s="241" t="s">
        <v>2141</v>
      </c>
      <c r="G1280" s="238"/>
      <c r="H1280" s="204" t="s">
        <v>2142</v>
      </c>
      <c r="I1280" s="205">
        <f>SUM(I1281:I1283)</f>
        <v>49434</v>
      </c>
      <c r="J1280" s="205">
        <f>SUM(J1281:J1283)</f>
        <v>26773</v>
      </c>
      <c r="K1280" s="105">
        <f t="shared" si="39"/>
        <v>-0.458</v>
      </c>
    </row>
    <row r="1281" ht="18.95" customHeight="1" spans="1:11">
      <c r="A1281" s="244" t="str">
        <f t="shared" si="38"/>
        <v>是</v>
      </c>
      <c r="B1281" s="239">
        <v>2210201</v>
      </c>
      <c r="C1281" s="240"/>
      <c r="D1281" s="240"/>
      <c r="E1281" s="240" t="s">
        <v>135</v>
      </c>
      <c r="F1281" s="242" t="s">
        <v>2143</v>
      </c>
      <c r="G1281" s="238">
        <v>3</v>
      </c>
      <c r="H1281" s="204" t="s">
        <v>2144</v>
      </c>
      <c r="I1281" s="205">
        <v>48798</v>
      </c>
      <c r="J1281" s="205">
        <v>26293</v>
      </c>
      <c r="K1281" s="105">
        <f t="shared" si="39"/>
        <v>-0.461</v>
      </c>
    </row>
    <row r="1282" ht="18.95" hidden="1" customHeight="1" spans="1:11">
      <c r="A1282" s="244" t="str">
        <f t="shared" si="38"/>
        <v>否</v>
      </c>
      <c r="B1282" s="239">
        <v>2210202</v>
      </c>
      <c r="C1282" s="240"/>
      <c r="D1282" s="240"/>
      <c r="E1282" s="240" t="s">
        <v>140</v>
      </c>
      <c r="F1282" s="242" t="s">
        <v>2145</v>
      </c>
      <c r="G1282" s="238">
        <v>3</v>
      </c>
      <c r="H1282" s="243" t="s">
        <v>2146</v>
      </c>
      <c r="I1282" s="205">
        <v>0</v>
      </c>
      <c r="J1282" s="205">
        <v>0</v>
      </c>
      <c r="K1282" s="63" t="str">
        <f t="shared" si="39"/>
        <v/>
      </c>
    </row>
    <row r="1283" ht="18.95" customHeight="1" spans="1:11">
      <c r="A1283" s="244" t="str">
        <f t="shared" si="38"/>
        <v>是</v>
      </c>
      <c r="B1283" s="239">
        <v>2210203</v>
      </c>
      <c r="C1283" s="240"/>
      <c r="D1283" s="240"/>
      <c r="E1283" s="240" t="s">
        <v>143</v>
      </c>
      <c r="F1283" s="242" t="s">
        <v>2147</v>
      </c>
      <c r="G1283" s="238">
        <v>3</v>
      </c>
      <c r="H1283" s="204" t="s">
        <v>2148</v>
      </c>
      <c r="I1283" s="205">
        <v>636</v>
      </c>
      <c r="J1283" s="205">
        <v>480</v>
      </c>
      <c r="K1283" s="105">
        <f t="shared" si="39"/>
        <v>-0.245</v>
      </c>
    </row>
    <row r="1284" ht="18.95" customHeight="1" spans="1:11">
      <c r="A1284" s="244" t="str">
        <f t="shared" si="38"/>
        <v>是</v>
      </c>
      <c r="B1284" s="239">
        <v>22103</v>
      </c>
      <c r="C1284" s="240"/>
      <c r="D1284" s="240" t="s">
        <v>143</v>
      </c>
      <c r="E1284" s="240"/>
      <c r="F1284" s="241" t="s">
        <v>2149</v>
      </c>
      <c r="G1284" s="238"/>
      <c r="H1284" s="204" t="s">
        <v>2150</v>
      </c>
      <c r="I1284" s="205">
        <f>SUM(I1285:I1287)</f>
        <v>1438</v>
      </c>
      <c r="J1284" s="205">
        <f>SUM(J1285:J1287)</f>
        <v>1277</v>
      </c>
      <c r="K1284" s="105">
        <f t="shared" si="39"/>
        <v>-0.112</v>
      </c>
    </row>
    <row r="1285" ht="18.95" customHeight="1" spans="1:11">
      <c r="A1285" s="244" t="str">
        <f t="shared" si="38"/>
        <v>是</v>
      </c>
      <c r="B1285" s="239">
        <v>2210301</v>
      </c>
      <c r="C1285" s="240"/>
      <c r="D1285" s="240"/>
      <c r="E1285" s="240" t="s">
        <v>135</v>
      </c>
      <c r="F1285" s="242" t="s">
        <v>2151</v>
      </c>
      <c r="G1285" s="238">
        <v>3</v>
      </c>
      <c r="H1285" s="204" t="s">
        <v>2152</v>
      </c>
      <c r="I1285" s="205">
        <v>345</v>
      </c>
      <c r="J1285" s="205">
        <v>0</v>
      </c>
      <c r="K1285" s="105" t="str">
        <f t="shared" si="39"/>
        <v/>
      </c>
    </row>
    <row r="1286" ht="18.95" customHeight="1" spans="1:11">
      <c r="A1286" s="244" t="str">
        <f t="shared" si="38"/>
        <v>是</v>
      </c>
      <c r="B1286" s="239">
        <v>2210302</v>
      </c>
      <c r="C1286" s="240"/>
      <c r="D1286" s="240"/>
      <c r="E1286" s="240" t="s">
        <v>140</v>
      </c>
      <c r="F1286" s="248" t="s">
        <v>2153</v>
      </c>
      <c r="G1286" s="238">
        <v>3</v>
      </c>
      <c r="H1286" s="206" t="s">
        <v>2154</v>
      </c>
      <c r="I1286" s="205">
        <v>1093</v>
      </c>
      <c r="J1286" s="205">
        <v>1277</v>
      </c>
      <c r="K1286" s="105">
        <f t="shared" si="39"/>
        <v>0.168</v>
      </c>
    </row>
    <row r="1287" ht="18.95" hidden="1" customHeight="1" spans="1:11">
      <c r="A1287" s="244" t="str">
        <f t="shared" si="38"/>
        <v>否</v>
      </c>
      <c r="B1287" s="239">
        <v>2210399</v>
      </c>
      <c r="C1287" s="240"/>
      <c r="D1287" s="240"/>
      <c r="E1287" s="240" t="s">
        <v>167</v>
      </c>
      <c r="F1287" s="242" t="s">
        <v>2155</v>
      </c>
      <c r="G1287" s="238">
        <v>3</v>
      </c>
      <c r="H1287" s="243" t="s">
        <v>2156</v>
      </c>
      <c r="I1287" s="205">
        <v>0</v>
      </c>
      <c r="J1287" s="205">
        <v>0</v>
      </c>
      <c r="K1287" s="63" t="str">
        <f t="shared" si="39"/>
        <v/>
      </c>
    </row>
    <row r="1288" s="215" customFormat="1" ht="18.95" customHeight="1" spans="1:11">
      <c r="A1288" s="244" t="str">
        <f t="shared" si="38"/>
        <v>是</v>
      </c>
      <c r="B1288" s="236">
        <v>222</v>
      </c>
      <c r="C1288" s="237" t="s">
        <v>2157</v>
      </c>
      <c r="D1288" s="237" t="s">
        <v>132</v>
      </c>
      <c r="E1288" s="237"/>
      <c r="F1288" s="237" t="s">
        <v>2158</v>
      </c>
      <c r="G1288" s="238"/>
      <c r="H1288" s="202" t="s">
        <v>2159</v>
      </c>
      <c r="I1288" s="203">
        <f>SUMIFS(I$1289:I$1341,$D$1289:$D$1341,"&lt;&gt;")</f>
        <v>5461</v>
      </c>
      <c r="J1288" s="203">
        <f>SUMIFS(J$1289:J$1341,$D$1289:$D$1341,"&lt;&gt;")</f>
        <v>3866</v>
      </c>
      <c r="K1288" s="102">
        <f t="shared" si="39"/>
        <v>-0.292</v>
      </c>
    </row>
    <row r="1289" ht="18.95" customHeight="1" spans="1:11">
      <c r="A1289" s="244" t="str">
        <f t="shared" si="38"/>
        <v>是</v>
      </c>
      <c r="B1289" s="239">
        <v>22201</v>
      </c>
      <c r="C1289" s="240"/>
      <c r="D1289" s="240" t="s">
        <v>135</v>
      </c>
      <c r="E1289" s="240"/>
      <c r="F1289" s="241" t="s">
        <v>2160</v>
      </c>
      <c r="G1289" s="238"/>
      <c r="H1289" s="204" t="s">
        <v>2161</v>
      </c>
      <c r="I1289" s="205">
        <f>SUM(I1290:I1303)</f>
        <v>3647</v>
      </c>
      <c r="J1289" s="205">
        <f>SUM(J1290:J1303)</f>
        <v>2630</v>
      </c>
      <c r="K1289" s="105">
        <f t="shared" si="39"/>
        <v>-0.279</v>
      </c>
    </row>
    <row r="1290" ht="18.95" customHeight="1" spans="1:11">
      <c r="A1290" s="244" t="str">
        <f t="shared" si="38"/>
        <v>是</v>
      </c>
      <c r="B1290" s="239">
        <v>2220101</v>
      </c>
      <c r="C1290" s="240"/>
      <c r="D1290" s="240"/>
      <c r="E1290" s="240" t="s">
        <v>135</v>
      </c>
      <c r="F1290" s="242" t="s">
        <v>138</v>
      </c>
      <c r="G1290" s="238">
        <v>3</v>
      </c>
      <c r="H1290" s="204" t="s">
        <v>1412</v>
      </c>
      <c r="I1290" s="205">
        <v>535</v>
      </c>
      <c r="J1290" s="205">
        <v>160</v>
      </c>
      <c r="K1290" s="105">
        <f t="shared" si="39"/>
        <v>-0.701</v>
      </c>
    </row>
    <row r="1291" ht="18.95" customHeight="1" spans="1:11">
      <c r="A1291" s="244" t="str">
        <f t="shared" ref="A1291:A1358" si="40">IF(AND(I1291=0,J1291=0),"否","是")</f>
        <v>是</v>
      </c>
      <c r="B1291" s="239">
        <v>2220102</v>
      </c>
      <c r="C1291" s="240"/>
      <c r="D1291" s="240"/>
      <c r="E1291" s="240" t="s">
        <v>140</v>
      </c>
      <c r="F1291" s="242" t="s">
        <v>141</v>
      </c>
      <c r="G1291" s="238">
        <v>3</v>
      </c>
      <c r="H1291" s="204" t="s">
        <v>1413</v>
      </c>
      <c r="I1291" s="205">
        <v>183</v>
      </c>
      <c r="J1291" s="205">
        <v>142</v>
      </c>
      <c r="K1291" s="105">
        <f t="shared" si="39"/>
        <v>-0.224</v>
      </c>
    </row>
    <row r="1292" ht="18.95" hidden="1" customHeight="1" spans="1:11">
      <c r="A1292" s="244" t="str">
        <f t="shared" si="40"/>
        <v>否</v>
      </c>
      <c r="B1292" s="239">
        <v>2220103</v>
      </c>
      <c r="C1292" s="240"/>
      <c r="D1292" s="240"/>
      <c r="E1292" s="240" t="s">
        <v>143</v>
      </c>
      <c r="F1292" s="242" t="s">
        <v>144</v>
      </c>
      <c r="G1292" s="238">
        <v>3</v>
      </c>
      <c r="H1292" s="243" t="s">
        <v>1414</v>
      </c>
      <c r="I1292" s="205">
        <v>0</v>
      </c>
      <c r="J1292" s="205">
        <v>0</v>
      </c>
      <c r="K1292" s="63" t="str">
        <f t="shared" si="39"/>
        <v/>
      </c>
    </row>
    <row r="1293" ht="18.95" hidden="1" customHeight="1" spans="1:11">
      <c r="A1293" s="244" t="str">
        <f t="shared" si="40"/>
        <v>否</v>
      </c>
      <c r="B1293" s="239">
        <v>2220104</v>
      </c>
      <c r="C1293" s="240"/>
      <c r="D1293" s="240"/>
      <c r="E1293" s="240" t="s">
        <v>146</v>
      </c>
      <c r="F1293" s="242" t="s">
        <v>2162</v>
      </c>
      <c r="G1293" s="238">
        <v>3</v>
      </c>
      <c r="H1293" s="243" t="s">
        <v>2163</v>
      </c>
      <c r="I1293" s="205">
        <v>0</v>
      </c>
      <c r="J1293" s="205">
        <v>0</v>
      </c>
      <c r="K1293" s="63" t="str">
        <f t="shared" si="39"/>
        <v/>
      </c>
    </row>
    <row r="1294" ht="18.95" customHeight="1" spans="1:11">
      <c r="A1294" s="244" t="str">
        <f t="shared" si="40"/>
        <v>是</v>
      </c>
      <c r="B1294" s="239">
        <v>2220105</v>
      </c>
      <c r="C1294" s="240"/>
      <c r="D1294" s="240"/>
      <c r="E1294" s="240" t="s">
        <v>149</v>
      </c>
      <c r="F1294" s="242" t="s">
        <v>2164</v>
      </c>
      <c r="G1294" s="238">
        <v>3</v>
      </c>
      <c r="H1294" s="204" t="s">
        <v>2165</v>
      </c>
      <c r="I1294" s="205">
        <v>2</v>
      </c>
      <c r="J1294" s="205">
        <v>1</v>
      </c>
      <c r="K1294" s="105">
        <f t="shared" si="39"/>
        <v>-0.5</v>
      </c>
    </row>
    <row r="1295" ht="18.95" customHeight="1" spans="1:11">
      <c r="A1295" s="244" t="str">
        <f t="shared" si="40"/>
        <v>是</v>
      </c>
      <c r="B1295" s="239">
        <v>2220106</v>
      </c>
      <c r="C1295" s="240"/>
      <c r="D1295" s="240"/>
      <c r="E1295" s="240" t="s">
        <v>152</v>
      </c>
      <c r="F1295" s="242" t="s">
        <v>2166</v>
      </c>
      <c r="G1295" s="238">
        <v>3</v>
      </c>
      <c r="H1295" s="204" t="s">
        <v>2167</v>
      </c>
      <c r="I1295" s="205">
        <v>408</v>
      </c>
      <c r="J1295" s="205">
        <v>26</v>
      </c>
      <c r="K1295" s="105">
        <f t="shared" si="39"/>
        <v>-0.936</v>
      </c>
    </row>
    <row r="1296" ht="18.95" hidden="1" customHeight="1" spans="1:11">
      <c r="A1296" s="244" t="str">
        <f t="shared" si="40"/>
        <v>否</v>
      </c>
      <c r="B1296" s="239">
        <v>2220107</v>
      </c>
      <c r="C1296" s="240"/>
      <c r="D1296" s="240"/>
      <c r="E1296" s="240" t="s">
        <v>155</v>
      </c>
      <c r="F1296" s="242" t="s">
        <v>2168</v>
      </c>
      <c r="G1296" s="238">
        <v>3</v>
      </c>
      <c r="H1296" s="243" t="s">
        <v>2169</v>
      </c>
      <c r="I1296" s="205">
        <v>0</v>
      </c>
      <c r="J1296" s="205">
        <v>0</v>
      </c>
      <c r="K1296" s="63" t="str">
        <f t="shared" si="39"/>
        <v/>
      </c>
    </row>
    <row r="1297" ht="18.95" customHeight="1" spans="1:11">
      <c r="A1297" s="244" t="str">
        <f t="shared" si="40"/>
        <v>是</v>
      </c>
      <c r="B1297" s="239">
        <v>2220112</v>
      </c>
      <c r="C1297" s="240"/>
      <c r="D1297" s="240"/>
      <c r="E1297" s="240" t="s">
        <v>292</v>
      </c>
      <c r="F1297" s="242" t="s">
        <v>2170</v>
      </c>
      <c r="G1297" s="238">
        <v>3</v>
      </c>
      <c r="H1297" s="204" t="s">
        <v>2171</v>
      </c>
      <c r="I1297" s="205">
        <v>72</v>
      </c>
      <c r="J1297" s="205">
        <v>73</v>
      </c>
      <c r="K1297" s="105">
        <f t="shared" si="39"/>
        <v>0.014</v>
      </c>
    </row>
    <row r="1298" ht="18.95" hidden="1" customHeight="1" spans="1:11">
      <c r="A1298" s="244" t="str">
        <f t="shared" si="40"/>
        <v>否</v>
      </c>
      <c r="B1298" s="239">
        <v>2220113</v>
      </c>
      <c r="C1298" s="240"/>
      <c r="D1298" s="240"/>
      <c r="E1298" s="240" t="s">
        <v>307</v>
      </c>
      <c r="F1298" s="242" t="s">
        <v>2172</v>
      </c>
      <c r="G1298" s="238">
        <v>3</v>
      </c>
      <c r="H1298" s="243" t="s">
        <v>2173</v>
      </c>
      <c r="I1298" s="205">
        <v>0</v>
      </c>
      <c r="J1298" s="205">
        <v>0</v>
      </c>
      <c r="K1298" s="63" t="str">
        <f t="shared" si="39"/>
        <v/>
      </c>
    </row>
    <row r="1299" ht="18.95" hidden="1" customHeight="1" spans="1:11">
      <c r="A1299" s="244" t="str">
        <f t="shared" si="40"/>
        <v>否</v>
      </c>
      <c r="B1299" s="239">
        <v>2220114</v>
      </c>
      <c r="C1299" s="240"/>
      <c r="D1299" s="240"/>
      <c r="E1299" s="240" t="s">
        <v>322</v>
      </c>
      <c r="F1299" s="242" t="s">
        <v>2174</v>
      </c>
      <c r="G1299" s="238">
        <v>3</v>
      </c>
      <c r="H1299" s="243" t="s">
        <v>2175</v>
      </c>
      <c r="I1299" s="205">
        <v>0</v>
      </c>
      <c r="J1299" s="205">
        <v>0</v>
      </c>
      <c r="K1299" s="63" t="str">
        <f t="shared" si="39"/>
        <v/>
      </c>
    </row>
    <row r="1300" ht="18.95" customHeight="1" spans="1:11">
      <c r="A1300" s="244" t="str">
        <f t="shared" si="40"/>
        <v>是</v>
      </c>
      <c r="B1300" s="239">
        <v>2220115</v>
      </c>
      <c r="C1300" s="240"/>
      <c r="D1300" s="240"/>
      <c r="E1300" s="240" t="s">
        <v>339</v>
      </c>
      <c r="F1300" s="242" t="s">
        <v>2176</v>
      </c>
      <c r="G1300" s="238">
        <v>3</v>
      </c>
      <c r="H1300" s="204" t="s">
        <v>2177</v>
      </c>
      <c r="I1300" s="205">
        <v>1974</v>
      </c>
      <c r="J1300" s="205">
        <v>2228</v>
      </c>
      <c r="K1300" s="105">
        <f t="shared" si="39"/>
        <v>0.129</v>
      </c>
    </row>
    <row r="1301" ht="18.95" hidden="1" customHeight="1" spans="1:11">
      <c r="A1301" s="244" t="str">
        <f t="shared" si="40"/>
        <v>否</v>
      </c>
      <c r="B1301" s="239">
        <v>2220118</v>
      </c>
      <c r="C1301" s="240"/>
      <c r="D1301" s="240"/>
      <c r="E1301" s="240" t="s">
        <v>533</v>
      </c>
      <c r="F1301" s="242" t="s">
        <v>2178</v>
      </c>
      <c r="G1301" s="238">
        <v>3</v>
      </c>
      <c r="H1301" s="243" t="s">
        <v>2179</v>
      </c>
      <c r="I1301" s="205">
        <v>0</v>
      </c>
      <c r="J1301" s="205">
        <v>0</v>
      </c>
      <c r="K1301" s="63" t="str">
        <f t="shared" si="39"/>
        <v/>
      </c>
    </row>
    <row r="1302" ht="18.95" hidden="1" customHeight="1" spans="1:11">
      <c r="A1302" s="244" t="str">
        <f t="shared" si="40"/>
        <v>否</v>
      </c>
      <c r="B1302" s="239">
        <v>2220150</v>
      </c>
      <c r="C1302" s="240"/>
      <c r="D1302" s="240"/>
      <c r="E1302" s="240" t="s">
        <v>164</v>
      </c>
      <c r="F1302" s="242" t="s">
        <v>165</v>
      </c>
      <c r="G1302" s="238">
        <v>3</v>
      </c>
      <c r="H1302" s="243" t="s">
        <v>1450</v>
      </c>
      <c r="I1302" s="205">
        <v>0</v>
      </c>
      <c r="J1302" s="205">
        <v>0</v>
      </c>
      <c r="K1302" s="63" t="str">
        <f t="shared" si="39"/>
        <v/>
      </c>
    </row>
    <row r="1303" ht="18.95" customHeight="1" spans="1:11">
      <c r="A1303" s="244" t="str">
        <f t="shared" si="40"/>
        <v>是</v>
      </c>
      <c r="B1303" s="239">
        <v>2220199</v>
      </c>
      <c r="C1303" s="240"/>
      <c r="D1303" s="240"/>
      <c r="E1303" s="240" t="s">
        <v>167</v>
      </c>
      <c r="F1303" s="242" t="s">
        <v>2180</v>
      </c>
      <c r="G1303" s="238">
        <v>3</v>
      </c>
      <c r="H1303" s="204" t="s">
        <v>2181</v>
      </c>
      <c r="I1303" s="205">
        <v>473</v>
      </c>
      <c r="J1303" s="205">
        <v>0</v>
      </c>
      <c r="K1303" s="105" t="str">
        <f t="shared" si="39"/>
        <v/>
      </c>
    </row>
    <row r="1304" ht="18.95" customHeight="1" spans="1:11">
      <c r="A1304" s="244" t="str">
        <f t="shared" si="40"/>
        <v>是</v>
      </c>
      <c r="B1304" s="239">
        <v>22202</v>
      </c>
      <c r="C1304" s="240"/>
      <c r="D1304" s="240" t="s">
        <v>140</v>
      </c>
      <c r="E1304" s="240"/>
      <c r="F1304" s="241" t="s">
        <v>2182</v>
      </c>
      <c r="G1304" s="238"/>
      <c r="H1304" s="204" t="s">
        <v>2183</v>
      </c>
      <c r="I1304" s="205">
        <f>SUM(I1305:I1317)</f>
        <v>660</v>
      </c>
      <c r="J1304" s="205">
        <f>SUM(J1305:J1317)</f>
        <v>801</v>
      </c>
      <c r="K1304" s="105">
        <f t="shared" si="39"/>
        <v>0.214</v>
      </c>
    </row>
    <row r="1305" ht="18.95" hidden="1" customHeight="1" spans="1:11">
      <c r="A1305" s="244" t="str">
        <f t="shared" si="40"/>
        <v>否</v>
      </c>
      <c r="B1305" s="239">
        <v>2220201</v>
      </c>
      <c r="C1305" s="240"/>
      <c r="D1305" s="240"/>
      <c r="E1305" s="240" t="s">
        <v>135</v>
      </c>
      <c r="F1305" s="242" t="s">
        <v>138</v>
      </c>
      <c r="G1305" s="238">
        <v>3</v>
      </c>
      <c r="H1305" s="243" t="s">
        <v>1412</v>
      </c>
      <c r="I1305" s="205">
        <v>0</v>
      </c>
      <c r="J1305" s="205">
        <v>0</v>
      </c>
      <c r="K1305" s="63" t="str">
        <f t="shared" si="39"/>
        <v/>
      </c>
    </row>
    <row r="1306" ht="18.95" customHeight="1" spans="1:11">
      <c r="A1306" s="244" t="str">
        <f t="shared" si="40"/>
        <v>是</v>
      </c>
      <c r="B1306" s="239">
        <v>2220202</v>
      </c>
      <c r="C1306" s="240"/>
      <c r="D1306" s="240"/>
      <c r="E1306" s="240" t="s">
        <v>140</v>
      </c>
      <c r="F1306" s="242" t="s">
        <v>141</v>
      </c>
      <c r="G1306" s="238">
        <v>3</v>
      </c>
      <c r="H1306" s="204" t="s">
        <v>1413</v>
      </c>
      <c r="I1306" s="205">
        <v>10</v>
      </c>
      <c r="J1306" s="205"/>
      <c r="K1306" s="105" t="str">
        <f t="shared" si="39"/>
        <v/>
      </c>
    </row>
    <row r="1307" ht="18.95" hidden="1" customHeight="1" spans="1:11">
      <c r="A1307" s="244" t="str">
        <f t="shared" si="40"/>
        <v>否</v>
      </c>
      <c r="B1307" s="239">
        <v>2220203</v>
      </c>
      <c r="C1307" s="240"/>
      <c r="D1307" s="240"/>
      <c r="E1307" s="240" t="s">
        <v>143</v>
      </c>
      <c r="F1307" s="242" t="s">
        <v>144</v>
      </c>
      <c r="G1307" s="238">
        <v>3</v>
      </c>
      <c r="H1307" s="243" t="s">
        <v>1414</v>
      </c>
      <c r="I1307" s="205">
        <v>0</v>
      </c>
      <c r="J1307" s="205">
        <v>0</v>
      </c>
      <c r="K1307" s="63" t="str">
        <f t="shared" si="39"/>
        <v/>
      </c>
    </row>
    <row r="1308" ht="18.95" hidden="1" customHeight="1" spans="1:11">
      <c r="A1308" s="244" t="str">
        <f t="shared" si="40"/>
        <v>否</v>
      </c>
      <c r="B1308" s="239">
        <v>2220204</v>
      </c>
      <c r="C1308" s="240"/>
      <c r="D1308" s="240"/>
      <c r="E1308" s="240" t="s">
        <v>146</v>
      </c>
      <c r="F1308" s="242" t="s">
        <v>2184</v>
      </c>
      <c r="G1308" s="238">
        <v>3</v>
      </c>
      <c r="H1308" s="243" t="s">
        <v>2185</v>
      </c>
      <c r="I1308" s="205">
        <v>0</v>
      </c>
      <c r="J1308" s="205">
        <v>0</v>
      </c>
      <c r="K1308" s="63" t="str">
        <f t="shared" si="39"/>
        <v/>
      </c>
    </row>
    <row r="1309" ht="18.95" hidden="1" customHeight="1" spans="1:11">
      <c r="A1309" s="244" t="str">
        <f t="shared" si="40"/>
        <v>否</v>
      </c>
      <c r="B1309" s="239">
        <v>2220205</v>
      </c>
      <c r="C1309" s="240"/>
      <c r="D1309" s="240"/>
      <c r="E1309" s="240" t="s">
        <v>149</v>
      </c>
      <c r="F1309" s="242" t="s">
        <v>2186</v>
      </c>
      <c r="G1309" s="238">
        <v>3</v>
      </c>
      <c r="H1309" s="243" t="s">
        <v>2187</v>
      </c>
      <c r="I1309" s="205">
        <v>0</v>
      </c>
      <c r="J1309" s="205">
        <v>0</v>
      </c>
      <c r="K1309" s="63" t="str">
        <f t="shared" si="39"/>
        <v/>
      </c>
    </row>
    <row r="1310" ht="18.95" hidden="1" customHeight="1" spans="1:11">
      <c r="A1310" s="244" t="str">
        <f t="shared" si="40"/>
        <v>否</v>
      </c>
      <c r="B1310" s="239">
        <v>2220206</v>
      </c>
      <c r="C1310" s="240"/>
      <c r="D1310" s="240"/>
      <c r="E1310" s="240" t="s">
        <v>152</v>
      </c>
      <c r="F1310" s="242" t="s">
        <v>2188</v>
      </c>
      <c r="G1310" s="238">
        <v>3</v>
      </c>
      <c r="H1310" s="243" t="s">
        <v>2189</v>
      </c>
      <c r="I1310" s="205">
        <v>0</v>
      </c>
      <c r="J1310" s="205">
        <v>0</v>
      </c>
      <c r="K1310" s="63" t="str">
        <f t="shared" si="39"/>
        <v/>
      </c>
    </row>
    <row r="1311" ht="18.95" hidden="1" customHeight="1" spans="1:11">
      <c r="A1311" s="244" t="str">
        <f t="shared" si="40"/>
        <v>否</v>
      </c>
      <c r="B1311" s="239">
        <v>2220207</v>
      </c>
      <c r="C1311" s="240"/>
      <c r="D1311" s="240"/>
      <c r="E1311" s="240" t="s">
        <v>155</v>
      </c>
      <c r="F1311" s="242" t="s">
        <v>2190</v>
      </c>
      <c r="G1311" s="238">
        <v>3</v>
      </c>
      <c r="H1311" s="243" t="s">
        <v>2191</v>
      </c>
      <c r="I1311" s="205">
        <v>0</v>
      </c>
      <c r="J1311" s="205">
        <v>0</v>
      </c>
      <c r="K1311" s="63" t="str">
        <f t="shared" si="39"/>
        <v/>
      </c>
    </row>
    <row r="1312" ht="18.95" hidden="1" customHeight="1" spans="1:11">
      <c r="A1312" s="244" t="str">
        <f t="shared" si="40"/>
        <v>否</v>
      </c>
      <c r="B1312" s="239">
        <v>2220209</v>
      </c>
      <c r="C1312" s="240"/>
      <c r="D1312" s="240"/>
      <c r="E1312" s="240" t="s">
        <v>161</v>
      </c>
      <c r="F1312" s="242" t="s">
        <v>2192</v>
      </c>
      <c r="G1312" s="238">
        <v>3</v>
      </c>
      <c r="H1312" s="243" t="s">
        <v>2193</v>
      </c>
      <c r="I1312" s="205">
        <v>0</v>
      </c>
      <c r="J1312" s="205">
        <v>0</v>
      </c>
      <c r="K1312" s="63" t="str">
        <f t="shared" si="39"/>
        <v/>
      </c>
    </row>
    <row r="1313" ht="18.95" hidden="1" customHeight="1" spans="1:11">
      <c r="A1313" s="244" t="str">
        <f t="shared" si="40"/>
        <v>否</v>
      </c>
      <c r="B1313" s="239">
        <v>2220210</v>
      </c>
      <c r="C1313" s="240"/>
      <c r="D1313" s="240"/>
      <c r="E1313" s="240" t="s">
        <v>272</v>
      </c>
      <c r="F1313" s="242" t="s">
        <v>2194</v>
      </c>
      <c r="G1313" s="238">
        <v>3</v>
      </c>
      <c r="H1313" s="243" t="s">
        <v>2195</v>
      </c>
      <c r="I1313" s="205">
        <v>0</v>
      </c>
      <c r="J1313" s="205">
        <v>0</v>
      </c>
      <c r="K1313" s="63" t="str">
        <f t="shared" si="39"/>
        <v/>
      </c>
    </row>
    <row r="1314" ht="18.95" customHeight="1" spans="1:11">
      <c r="A1314" s="244" t="str">
        <f t="shared" si="40"/>
        <v>是</v>
      </c>
      <c r="B1314" s="239">
        <v>2220211</v>
      </c>
      <c r="C1314" s="240"/>
      <c r="D1314" s="240"/>
      <c r="E1314" s="240" t="s">
        <v>289</v>
      </c>
      <c r="F1314" s="242" t="s">
        <v>2196</v>
      </c>
      <c r="G1314" s="238">
        <v>3</v>
      </c>
      <c r="H1314" s="204" t="s">
        <v>2197</v>
      </c>
      <c r="I1314" s="205">
        <v>650</v>
      </c>
      <c r="J1314" s="205">
        <v>801</v>
      </c>
      <c r="K1314" s="105">
        <f t="shared" si="39"/>
        <v>0.232</v>
      </c>
    </row>
    <row r="1315" ht="18.95" hidden="1" customHeight="1" spans="1:11">
      <c r="A1315" s="244" t="str">
        <f t="shared" si="40"/>
        <v>否</v>
      </c>
      <c r="B1315" s="239">
        <v>2220212</v>
      </c>
      <c r="C1315" s="240"/>
      <c r="D1315" s="240"/>
      <c r="E1315" s="240" t="s">
        <v>292</v>
      </c>
      <c r="F1315" s="242" t="s">
        <v>2198</v>
      </c>
      <c r="G1315" s="238">
        <v>3</v>
      </c>
      <c r="H1315" s="243" t="s">
        <v>2199</v>
      </c>
      <c r="I1315" s="205">
        <v>0</v>
      </c>
      <c r="J1315" s="205">
        <v>0</v>
      </c>
      <c r="K1315" s="63" t="str">
        <f t="shared" ref="K1315:K1354" si="41">IF(OR(VALUE(J1315)=0,ISERROR(J1315/I1315-1)),"",ROUND(J1315/I1315-1,3))</f>
        <v/>
      </c>
    </row>
    <row r="1316" ht="18.95" hidden="1" customHeight="1" spans="1:11">
      <c r="A1316" s="244" t="str">
        <f t="shared" si="40"/>
        <v>否</v>
      </c>
      <c r="B1316" s="239">
        <v>2220250</v>
      </c>
      <c r="C1316" s="240"/>
      <c r="D1316" s="240"/>
      <c r="E1316" s="240" t="s">
        <v>164</v>
      </c>
      <c r="F1316" s="242" t="s">
        <v>165</v>
      </c>
      <c r="G1316" s="238">
        <v>3</v>
      </c>
      <c r="H1316" s="243" t="s">
        <v>1450</v>
      </c>
      <c r="I1316" s="205">
        <v>0</v>
      </c>
      <c r="J1316" s="205">
        <v>0</v>
      </c>
      <c r="K1316" s="63" t="str">
        <f t="shared" si="41"/>
        <v/>
      </c>
    </row>
    <row r="1317" ht="18.95" hidden="1" customHeight="1" spans="1:11">
      <c r="A1317" s="244" t="str">
        <f t="shared" si="40"/>
        <v>否</v>
      </c>
      <c r="B1317" s="239">
        <v>2220299</v>
      </c>
      <c r="C1317" s="240"/>
      <c r="D1317" s="240"/>
      <c r="E1317" s="240" t="s">
        <v>167</v>
      </c>
      <c r="F1317" s="242" t="s">
        <v>2200</v>
      </c>
      <c r="G1317" s="238">
        <v>3</v>
      </c>
      <c r="H1317" s="243" t="s">
        <v>2201</v>
      </c>
      <c r="I1317" s="205">
        <v>0</v>
      </c>
      <c r="J1317" s="205">
        <v>0</v>
      </c>
      <c r="K1317" s="63" t="str">
        <f t="shared" si="41"/>
        <v/>
      </c>
    </row>
    <row r="1318" ht="18.95" hidden="1" customHeight="1" spans="1:11">
      <c r="A1318" s="244" t="str">
        <f t="shared" si="40"/>
        <v>否</v>
      </c>
      <c r="B1318" s="239">
        <v>22203</v>
      </c>
      <c r="C1318" s="240"/>
      <c r="D1318" s="240" t="s">
        <v>143</v>
      </c>
      <c r="E1318" s="240"/>
      <c r="F1318" s="241" t="s">
        <v>2202</v>
      </c>
      <c r="G1318" s="238"/>
      <c r="H1318" s="243" t="s">
        <v>2203</v>
      </c>
      <c r="I1318" s="205">
        <f>SUM(I1319:I1323)</f>
        <v>0</v>
      </c>
      <c r="J1318" s="205">
        <f>SUM(J1319:J1323)</f>
        <v>0</v>
      </c>
      <c r="K1318" s="63" t="str">
        <f t="shared" si="41"/>
        <v/>
      </c>
    </row>
    <row r="1319" ht="18.95" hidden="1" customHeight="1" spans="1:11">
      <c r="A1319" s="244" t="str">
        <f t="shared" si="40"/>
        <v>否</v>
      </c>
      <c r="B1319" s="239">
        <v>2220301</v>
      </c>
      <c r="C1319" s="240"/>
      <c r="D1319" s="240"/>
      <c r="E1319" s="240" t="s">
        <v>135</v>
      </c>
      <c r="F1319" s="242" t="s">
        <v>2204</v>
      </c>
      <c r="G1319" s="238">
        <v>3</v>
      </c>
      <c r="H1319" s="243" t="s">
        <v>2205</v>
      </c>
      <c r="I1319" s="205">
        <v>0</v>
      </c>
      <c r="J1319" s="205">
        <v>0</v>
      </c>
      <c r="K1319" s="63" t="str">
        <f t="shared" si="41"/>
        <v/>
      </c>
    </row>
    <row r="1320" ht="18.95" hidden="1" customHeight="1" spans="1:11">
      <c r="A1320" s="244" t="str">
        <f t="shared" si="40"/>
        <v>否</v>
      </c>
      <c r="B1320" s="239">
        <v>2220302</v>
      </c>
      <c r="C1320" s="240"/>
      <c r="D1320" s="240"/>
      <c r="E1320" s="240" t="s">
        <v>140</v>
      </c>
      <c r="F1320" s="242" t="s">
        <v>2206</v>
      </c>
      <c r="G1320" s="238">
        <v>3</v>
      </c>
      <c r="H1320" s="243" t="s">
        <v>2207</v>
      </c>
      <c r="I1320" s="205">
        <v>0</v>
      </c>
      <c r="J1320" s="205">
        <v>0</v>
      </c>
      <c r="K1320" s="63" t="str">
        <f t="shared" si="41"/>
        <v/>
      </c>
    </row>
    <row r="1321" ht="18.95" hidden="1" customHeight="1" spans="1:11">
      <c r="A1321" s="244" t="str">
        <f t="shared" si="40"/>
        <v>否</v>
      </c>
      <c r="B1321" s="239">
        <v>2220303</v>
      </c>
      <c r="C1321" s="240"/>
      <c r="D1321" s="240"/>
      <c r="E1321" s="240" t="s">
        <v>143</v>
      </c>
      <c r="F1321" s="242" t="s">
        <v>2208</v>
      </c>
      <c r="G1321" s="238">
        <v>3</v>
      </c>
      <c r="H1321" s="243" t="s">
        <v>2209</v>
      </c>
      <c r="I1321" s="205">
        <v>0</v>
      </c>
      <c r="J1321" s="205">
        <v>0</v>
      </c>
      <c r="K1321" s="63" t="str">
        <f t="shared" si="41"/>
        <v/>
      </c>
    </row>
    <row r="1322" ht="18.95" hidden="1" customHeight="1" spans="1:11">
      <c r="A1322" s="244" t="str">
        <f t="shared" si="40"/>
        <v>否</v>
      </c>
      <c r="B1322" s="239">
        <v>2220304</v>
      </c>
      <c r="C1322" s="240"/>
      <c r="D1322" s="240"/>
      <c r="E1322" s="240" t="s">
        <v>146</v>
      </c>
      <c r="F1322" s="242" t="s">
        <v>2210</v>
      </c>
      <c r="G1322" s="238">
        <v>3</v>
      </c>
      <c r="H1322" s="243" t="s">
        <v>2211</v>
      </c>
      <c r="I1322" s="205">
        <v>0</v>
      </c>
      <c r="J1322" s="205">
        <v>0</v>
      </c>
      <c r="K1322" s="63" t="str">
        <f t="shared" si="41"/>
        <v/>
      </c>
    </row>
    <row r="1323" ht="18.95" hidden="1" customHeight="1" spans="1:11">
      <c r="A1323" s="244" t="str">
        <f t="shared" si="40"/>
        <v>否</v>
      </c>
      <c r="B1323" s="239">
        <v>2220399</v>
      </c>
      <c r="C1323" s="240"/>
      <c r="D1323" s="240"/>
      <c r="E1323" s="240" t="s">
        <v>167</v>
      </c>
      <c r="F1323" s="242" t="s">
        <v>2212</v>
      </c>
      <c r="G1323" s="238">
        <v>3</v>
      </c>
      <c r="H1323" s="243" t="s">
        <v>2213</v>
      </c>
      <c r="I1323" s="205">
        <v>0</v>
      </c>
      <c r="J1323" s="205">
        <v>0</v>
      </c>
      <c r="K1323" s="63" t="str">
        <f t="shared" si="41"/>
        <v/>
      </c>
    </row>
    <row r="1324" ht="18.95" customHeight="1" spans="1:11">
      <c r="A1324" s="244" t="str">
        <f t="shared" si="40"/>
        <v>是</v>
      </c>
      <c r="B1324" s="239">
        <v>22204</v>
      </c>
      <c r="C1324" s="240"/>
      <c r="D1324" s="240" t="s">
        <v>146</v>
      </c>
      <c r="E1324" s="240"/>
      <c r="F1324" s="241" t="s">
        <v>2214</v>
      </c>
      <c r="G1324" s="238"/>
      <c r="H1324" s="204" t="s">
        <v>2215</v>
      </c>
      <c r="I1324" s="205">
        <f>SUM(I1325:I1329)</f>
        <v>1113</v>
      </c>
      <c r="J1324" s="205">
        <f>SUM(J1325:J1329)</f>
        <v>431</v>
      </c>
      <c r="K1324" s="105">
        <f t="shared" si="41"/>
        <v>-0.613</v>
      </c>
    </row>
    <row r="1325" ht="18.95" hidden="1" customHeight="1" spans="1:11">
      <c r="A1325" s="244" t="str">
        <f t="shared" si="40"/>
        <v>否</v>
      </c>
      <c r="B1325" s="239">
        <v>2220401</v>
      </c>
      <c r="C1325" s="240"/>
      <c r="D1325" s="240"/>
      <c r="E1325" s="240" t="s">
        <v>135</v>
      </c>
      <c r="F1325" s="242" t="s">
        <v>2216</v>
      </c>
      <c r="G1325" s="238">
        <v>3</v>
      </c>
      <c r="H1325" s="243" t="s">
        <v>2217</v>
      </c>
      <c r="I1325" s="205">
        <v>0</v>
      </c>
      <c r="J1325" s="205">
        <v>0</v>
      </c>
      <c r="K1325" s="63" t="str">
        <f t="shared" si="41"/>
        <v/>
      </c>
    </row>
    <row r="1326" ht="18.95" customHeight="1" spans="1:11">
      <c r="A1326" s="244" t="str">
        <f t="shared" si="40"/>
        <v>是</v>
      </c>
      <c r="B1326" s="239">
        <v>2220402</v>
      </c>
      <c r="C1326" s="240"/>
      <c r="D1326" s="240"/>
      <c r="E1326" s="240" t="s">
        <v>140</v>
      </c>
      <c r="F1326" s="242" t="s">
        <v>2218</v>
      </c>
      <c r="G1326" s="238">
        <v>3</v>
      </c>
      <c r="H1326" s="204" t="s">
        <v>2219</v>
      </c>
      <c r="I1326" s="205">
        <v>52</v>
      </c>
      <c r="J1326" s="205">
        <v>0</v>
      </c>
      <c r="K1326" s="105" t="str">
        <f t="shared" si="41"/>
        <v/>
      </c>
    </row>
    <row r="1327" ht="18.95" customHeight="1" spans="1:11">
      <c r="A1327" s="244" t="str">
        <f t="shared" si="40"/>
        <v>是</v>
      </c>
      <c r="B1327" s="239">
        <v>2220403</v>
      </c>
      <c r="C1327" s="240"/>
      <c r="D1327" s="240"/>
      <c r="E1327" s="240" t="s">
        <v>143</v>
      </c>
      <c r="F1327" s="242" t="s">
        <v>2220</v>
      </c>
      <c r="G1327" s="238">
        <v>3</v>
      </c>
      <c r="H1327" s="204" t="s">
        <v>2221</v>
      </c>
      <c r="I1327" s="205">
        <v>1052</v>
      </c>
      <c r="J1327" s="205">
        <v>431</v>
      </c>
      <c r="K1327" s="105">
        <f t="shared" si="41"/>
        <v>-0.59</v>
      </c>
    </row>
    <row r="1328" ht="18.95" hidden="1" customHeight="1" spans="1:11">
      <c r="A1328" s="244" t="str">
        <f t="shared" si="40"/>
        <v>否</v>
      </c>
      <c r="B1328" s="239">
        <v>2220404</v>
      </c>
      <c r="C1328" s="240"/>
      <c r="D1328" s="240"/>
      <c r="E1328" s="240" t="s">
        <v>146</v>
      </c>
      <c r="F1328" s="242" t="s">
        <v>2222</v>
      </c>
      <c r="G1328" s="238">
        <v>3</v>
      </c>
      <c r="H1328" s="243" t="s">
        <v>2223</v>
      </c>
      <c r="I1328" s="205">
        <v>0</v>
      </c>
      <c r="J1328" s="205">
        <v>0</v>
      </c>
      <c r="K1328" s="63" t="str">
        <f t="shared" si="41"/>
        <v/>
      </c>
    </row>
    <row r="1329" ht="18.95" customHeight="1" spans="1:11">
      <c r="A1329" s="244" t="str">
        <f t="shared" si="40"/>
        <v>是</v>
      </c>
      <c r="B1329" s="239">
        <v>2220499</v>
      </c>
      <c r="C1329" s="240"/>
      <c r="D1329" s="240"/>
      <c r="E1329" s="240" t="s">
        <v>167</v>
      </c>
      <c r="F1329" s="242" t="s">
        <v>2224</v>
      </c>
      <c r="G1329" s="238">
        <v>3</v>
      </c>
      <c r="H1329" s="204" t="s">
        <v>2225</v>
      </c>
      <c r="I1329" s="205">
        <v>9</v>
      </c>
      <c r="J1329" s="205">
        <v>0</v>
      </c>
      <c r="K1329" s="105" t="str">
        <f t="shared" si="41"/>
        <v/>
      </c>
    </row>
    <row r="1330" ht="18.95" customHeight="1" spans="1:11">
      <c r="A1330" s="244" t="str">
        <f t="shared" si="40"/>
        <v>是</v>
      </c>
      <c r="B1330" s="239">
        <v>22205</v>
      </c>
      <c r="C1330" s="240"/>
      <c r="D1330" s="240" t="s">
        <v>149</v>
      </c>
      <c r="E1330" s="240"/>
      <c r="F1330" s="241" t="s">
        <v>2226</v>
      </c>
      <c r="G1330" s="238"/>
      <c r="H1330" s="204" t="s">
        <v>2227</v>
      </c>
      <c r="I1330" s="205">
        <f>SUM(I1331:I1341)</f>
        <v>41</v>
      </c>
      <c r="J1330" s="205">
        <f>SUM(J1331:J1341)</f>
        <v>4</v>
      </c>
      <c r="K1330" s="105">
        <f t="shared" si="41"/>
        <v>-0.902</v>
      </c>
    </row>
    <row r="1331" ht="18.95" hidden="1" customHeight="1" spans="1:11">
      <c r="A1331" s="244" t="str">
        <f t="shared" si="40"/>
        <v>否</v>
      </c>
      <c r="B1331" s="239">
        <v>2220501</v>
      </c>
      <c r="C1331" s="240"/>
      <c r="D1331" s="240"/>
      <c r="E1331" s="240" t="s">
        <v>135</v>
      </c>
      <c r="F1331" s="242" t="s">
        <v>2228</v>
      </c>
      <c r="G1331" s="238">
        <v>3</v>
      </c>
      <c r="H1331" s="243" t="s">
        <v>2229</v>
      </c>
      <c r="I1331" s="205">
        <v>0</v>
      </c>
      <c r="J1331" s="205">
        <v>0</v>
      </c>
      <c r="K1331" s="63" t="str">
        <f t="shared" si="41"/>
        <v/>
      </c>
    </row>
    <row r="1332" ht="18.95" hidden="1" customHeight="1" spans="1:11">
      <c r="A1332" s="244" t="str">
        <f t="shared" si="40"/>
        <v>否</v>
      </c>
      <c r="B1332" s="239">
        <v>2220502</v>
      </c>
      <c r="C1332" s="240"/>
      <c r="D1332" s="240"/>
      <c r="E1332" s="240" t="s">
        <v>140</v>
      </c>
      <c r="F1332" s="242" t="s">
        <v>2230</v>
      </c>
      <c r="G1332" s="238">
        <v>3</v>
      </c>
      <c r="H1332" s="243" t="s">
        <v>2231</v>
      </c>
      <c r="I1332" s="205">
        <v>0</v>
      </c>
      <c r="J1332" s="205">
        <v>0</v>
      </c>
      <c r="K1332" s="63" t="str">
        <f t="shared" si="41"/>
        <v/>
      </c>
    </row>
    <row r="1333" ht="18.95" customHeight="1" spans="1:11">
      <c r="A1333" s="244" t="str">
        <f t="shared" si="40"/>
        <v>是</v>
      </c>
      <c r="B1333" s="239">
        <v>2220503</v>
      </c>
      <c r="C1333" s="240"/>
      <c r="D1333" s="240"/>
      <c r="E1333" s="240" t="s">
        <v>143</v>
      </c>
      <c r="F1333" s="242" t="s">
        <v>2232</v>
      </c>
      <c r="G1333" s="238">
        <v>3</v>
      </c>
      <c r="H1333" s="204" t="s">
        <v>2233</v>
      </c>
      <c r="I1333" s="205">
        <v>41</v>
      </c>
      <c r="J1333" s="205">
        <v>4</v>
      </c>
      <c r="K1333" s="105">
        <f t="shared" si="41"/>
        <v>-0.902</v>
      </c>
    </row>
    <row r="1334" ht="18.95" hidden="1" customHeight="1" spans="1:11">
      <c r="A1334" s="244" t="str">
        <f t="shared" si="40"/>
        <v>否</v>
      </c>
      <c r="B1334" s="239">
        <v>2220504</v>
      </c>
      <c r="C1334" s="240"/>
      <c r="D1334" s="240"/>
      <c r="E1334" s="240" t="s">
        <v>146</v>
      </c>
      <c r="F1334" s="242" t="s">
        <v>2234</v>
      </c>
      <c r="G1334" s="238">
        <v>3</v>
      </c>
      <c r="H1334" s="243" t="s">
        <v>2235</v>
      </c>
      <c r="I1334" s="205">
        <v>0</v>
      </c>
      <c r="J1334" s="205">
        <v>0</v>
      </c>
      <c r="K1334" s="63" t="str">
        <f t="shared" si="41"/>
        <v/>
      </c>
    </row>
    <row r="1335" ht="18.95" hidden="1" customHeight="1" spans="1:11">
      <c r="A1335" s="244" t="str">
        <f t="shared" si="40"/>
        <v>否</v>
      </c>
      <c r="B1335" s="239">
        <v>2220505</v>
      </c>
      <c r="C1335" s="240"/>
      <c r="D1335" s="240"/>
      <c r="E1335" s="240" t="s">
        <v>149</v>
      </c>
      <c r="F1335" s="242" t="s">
        <v>2236</v>
      </c>
      <c r="G1335" s="238">
        <v>3</v>
      </c>
      <c r="H1335" s="243" t="s">
        <v>2237</v>
      </c>
      <c r="I1335" s="205">
        <v>0</v>
      </c>
      <c r="J1335" s="205">
        <v>0</v>
      </c>
      <c r="K1335" s="63" t="str">
        <f t="shared" si="41"/>
        <v/>
      </c>
    </row>
    <row r="1336" ht="18.95" hidden="1" customHeight="1" spans="1:11">
      <c r="A1336" s="244" t="str">
        <f t="shared" si="40"/>
        <v>否</v>
      </c>
      <c r="B1336" s="239">
        <v>2220506</v>
      </c>
      <c r="C1336" s="240"/>
      <c r="D1336" s="240"/>
      <c r="E1336" s="240" t="s">
        <v>152</v>
      </c>
      <c r="F1336" s="242" t="s">
        <v>2238</v>
      </c>
      <c r="G1336" s="238">
        <v>3</v>
      </c>
      <c r="H1336" s="243" t="s">
        <v>2239</v>
      </c>
      <c r="I1336" s="205">
        <v>0</v>
      </c>
      <c r="J1336" s="205">
        <v>0</v>
      </c>
      <c r="K1336" s="63" t="str">
        <f t="shared" si="41"/>
        <v/>
      </c>
    </row>
    <row r="1337" ht="18.95" hidden="1" customHeight="1" spans="1:11">
      <c r="A1337" s="244" t="str">
        <f t="shared" si="40"/>
        <v>否</v>
      </c>
      <c r="B1337" s="239">
        <v>2220507</v>
      </c>
      <c r="C1337" s="240"/>
      <c r="D1337" s="240"/>
      <c r="E1337" s="240" t="s">
        <v>155</v>
      </c>
      <c r="F1337" s="242" t="s">
        <v>2240</v>
      </c>
      <c r="G1337" s="238">
        <v>3</v>
      </c>
      <c r="H1337" s="243" t="s">
        <v>2241</v>
      </c>
      <c r="I1337" s="205">
        <v>0</v>
      </c>
      <c r="J1337" s="205">
        <v>0</v>
      </c>
      <c r="K1337" s="63" t="str">
        <f t="shared" si="41"/>
        <v/>
      </c>
    </row>
    <row r="1338" ht="18.95" hidden="1" customHeight="1" spans="1:11">
      <c r="A1338" s="244" t="str">
        <f t="shared" si="40"/>
        <v>否</v>
      </c>
      <c r="B1338" s="239">
        <v>2220508</v>
      </c>
      <c r="C1338" s="240"/>
      <c r="D1338" s="240"/>
      <c r="E1338" s="240" t="s">
        <v>158</v>
      </c>
      <c r="F1338" s="242" t="s">
        <v>2242</v>
      </c>
      <c r="G1338" s="238">
        <v>3</v>
      </c>
      <c r="H1338" s="243" t="s">
        <v>2243</v>
      </c>
      <c r="I1338" s="205">
        <v>0</v>
      </c>
      <c r="J1338" s="205">
        <v>0</v>
      </c>
      <c r="K1338" s="63" t="str">
        <f t="shared" si="41"/>
        <v/>
      </c>
    </row>
    <row r="1339" ht="18.95" hidden="1" customHeight="1" spans="1:11">
      <c r="A1339" s="244" t="str">
        <f t="shared" si="40"/>
        <v>否</v>
      </c>
      <c r="B1339" s="239">
        <v>2220509</v>
      </c>
      <c r="C1339" s="240"/>
      <c r="D1339" s="240"/>
      <c r="E1339" s="240" t="s">
        <v>161</v>
      </c>
      <c r="F1339" s="242" t="s">
        <v>2244</v>
      </c>
      <c r="G1339" s="238">
        <v>3</v>
      </c>
      <c r="H1339" s="243" t="s">
        <v>2245</v>
      </c>
      <c r="I1339" s="205">
        <v>0</v>
      </c>
      <c r="J1339" s="205">
        <v>0</v>
      </c>
      <c r="K1339" s="63" t="str">
        <f t="shared" si="41"/>
        <v/>
      </c>
    </row>
    <row r="1340" ht="18.95" hidden="1" customHeight="1" spans="1:11">
      <c r="A1340" s="244" t="str">
        <f t="shared" si="40"/>
        <v>否</v>
      </c>
      <c r="B1340" s="239">
        <v>2220510</v>
      </c>
      <c r="C1340" s="240"/>
      <c r="D1340" s="240"/>
      <c r="E1340" s="240" t="s">
        <v>272</v>
      </c>
      <c r="F1340" s="242" t="s">
        <v>2246</v>
      </c>
      <c r="G1340" s="238">
        <v>3</v>
      </c>
      <c r="H1340" s="243" t="s">
        <v>2247</v>
      </c>
      <c r="I1340" s="205">
        <v>0</v>
      </c>
      <c r="J1340" s="205">
        <v>0</v>
      </c>
      <c r="K1340" s="63" t="str">
        <f t="shared" si="41"/>
        <v/>
      </c>
    </row>
    <row r="1341" ht="18.95" hidden="1" customHeight="1" spans="1:11">
      <c r="A1341" s="244" t="str">
        <f t="shared" si="40"/>
        <v>否</v>
      </c>
      <c r="B1341" s="239">
        <v>2220599</v>
      </c>
      <c r="C1341" s="240"/>
      <c r="D1341" s="240"/>
      <c r="E1341" s="240" t="s">
        <v>167</v>
      </c>
      <c r="F1341" s="242" t="s">
        <v>2248</v>
      </c>
      <c r="G1341" s="238">
        <v>3</v>
      </c>
      <c r="H1341" s="243" t="s">
        <v>2249</v>
      </c>
      <c r="I1341" s="205">
        <v>0</v>
      </c>
      <c r="J1341" s="205">
        <v>0</v>
      </c>
      <c r="K1341" s="63" t="str">
        <f t="shared" si="41"/>
        <v/>
      </c>
    </row>
    <row r="1342" s="215" customFormat="1" ht="18.95" customHeight="1" spans="1:11">
      <c r="A1342" s="244" t="s">
        <v>76</v>
      </c>
      <c r="B1342" s="236">
        <v>227</v>
      </c>
      <c r="C1342" s="237" t="s">
        <v>2250</v>
      </c>
      <c r="D1342" s="237" t="s">
        <v>132</v>
      </c>
      <c r="E1342" s="237"/>
      <c r="F1342" s="237" t="s">
        <v>2251</v>
      </c>
      <c r="G1342" s="238">
        <v>3</v>
      </c>
      <c r="H1342" s="202" t="s">
        <v>2252</v>
      </c>
      <c r="I1342" s="203">
        <v>0</v>
      </c>
      <c r="J1342" s="203">
        <v>0</v>
      </c>
      <c r="K1342" s="102" t="str">
        <f t="shared" si="41"/>
        <v/>
      </c>
    </row>
    <row r="1343" s="215" customFormat="1" ht="18.95" customHeight="1" spans="1:11">
      <c r="A1343" s="244" t="str">
        <f t="shared" si="40"/>
        <v>是</v>
      </c>
      <c r="B1343" s="236">
        <v>232</v>
      </c>
      <c r="C1343" s="237">
        <v>232</v>
      </c>
      <c r="D1343" s="237"/>
      <c r="E1343" s="237"/>
      <c r="F1343" s="237"/>
      <c r="G1343" s="238"/>
      <c r="H1343" s="202" t="s">
        <v>2253</v>
      </c>
      <c r="I1343" s="203">
        <f>SUM(I1344:I1344)</f>
        <v>6218</v>
      </c>
      <c r="J1343" s="203">
        <f>SUM(J1344:J1344)</f>
        <v>11186</v>
      </c>
      <c r="K1343" s="102">
        <f t="shared" si="41"/>
        <v>0.799</v>
      </c>
    </row>
    <row r="1344" ht="18.95" customHeight="1" spans="1:11">
      <c r="A1344" s="244" t="str">
        <f t="shared" si="40"/>
        <v>是</v>
      </c>
      <c r="B1344" s="239">
        <v>23202</v>
      </c>
      <c r="C1344" s="240"/>
      <c r="D1344" s="322" t="s">
        <v>140</v>
      </c>
      <c r="E1344" s="249"/>
      <c r="F1344" s="242"/>
      <c r="G1344" s="238"/>
      <c r="H1344" s="206" t="s">
        <v>2254</v>
      </c>
      <c r="I1344" s="205">
        <f>SUM(I1345:I1348)</f>
        <v>6218</v>
      </c>
      <c r="J1344" s="205">
        <f>SUM(J1345:J1348)</f>
        <v>11186</v>
      </c>
      <c r="K1344" s="105">
        <f t="shared" ref="K1344:K1350" si="42">IF(OR(VALUE(J1344)=0,ISERROR(J1344/I1344-1)),"",ROUND(J1344/I1344-1,3))</f>
        <v>0.799</v>
      </c>
    </row>
    <row r="1345" ht="18.95" customHeight="1" spans="1:11">
      <c r="A1345" s="244" t="str">
        <f t="shared" si="40"/>
        <v>是</v>
      </c>
      <c r="B1345" s="239"/>
      <c r="C1345" s="240"/>
      <c r="D1345" s="249"/>
      <c r="E1345" s="322" t="s">
        <v>135</v>
      </c>
      <c r="F1345" s="242"/>
      <c r="G1345" s="255">
        <v>3</v>
      </c>
      <c r="H1345" s="206" t="s">
        <v>2255</v>
      </c>
      <c r="I1345" s="205">
        <v>1767</v>
      </c>
      <c r="J1345" s="205">
        <v>10969</v>
      </c>
      <c r="K1345" s="105">
        <f t="shared" si="42"/>
        <v>5.208</v>
      </c>
    </row>
    <row r="1346" ht="18.95" hidden="1" customHeight="1" spans="1:11">
      <c r="A1346" s="244" t="str">
        <f t="shared" si="40"/>
        <v>否</v>
      </c>
      <c r="B1346" s="239"/>
      <c r="C1346" s="240"/>
      <c r="D1346" s="249"/>
      <c r="E1346" s="322" t="s">
        <v>140</v>
      </c>
      <c r="F1346" s="242"/>
      <c r="G1346" s="255">
        <v>3</v>
      </c>
      <c r="H1346" s="206" t="s">
        <v>2256</v>
      </c>
      <c r="I1346" s="205"/>
      <c r="J1346" s="205"/>
      <c r="K1346" s="63" t="str">
        <f t="shared" si="42"/>
        <v/>
      </c>
    </row>
    <row r="1347" ht="18.95" hidden="1" customHeight="1" spans="1:11">
      <c r="A1347" s="244" t="str">
        <f t="shared" si="40"/>
        <v>否</v>
      </c>
      <c r="B1347" s="239"/>
      <c r="C1347" s="240"/>
      <c r="D1347" s="249"/>
      <c r="E1347" s="322" t="s">
        <v>143</v>
      </c>
      <c r="F1347" s="242"/>
      <c r="G1347" s="255">
        <v>3</v>
      </c>
      <c r="H1347" s="206" t="s">
        <v>2257</v>
      </c>
      <c r="I1347" s="205"/>
      <c r="J1347" s="205"/>
      <c r="K1347" s="63" t="str">
        <f t="shared" si="42"/>
        <v/>
      </c>
    </row>
    <row r="1348" ht="18.95" customHeight="1" spans="1:11">
      <c r="A1348" s="244" t="str">
        <f t="shared" si="40"/>
        <v>是</v>
      </c>
      <c r="B1348" s="239"/>
      <c r="C1348" s="240"/>
      <c r="D1348" s="249"/>
      <c r="E1348" s="322" t="s">
        <v>146</v>
      </c>
      <c r="F1348" s="242"/>
      <c r="G1348" s="255">
        <v>3</v>
      </c>
      <c r="H1348" s="206" t="s">
        <v>2258</v>
      </c>
      <c r="I1348" s="205">
        <v>4451</v>
      </c>
      <c r="J1348" s="205">
        <v>217</v>
      </c>
      <c r="K1348" s="105">
        <f t="shared" si="42"/>
        <v>-0.951</v>
      </c>
    </row>
    <row r="1349" s="215" customFormat="1" ht="18.95" customHeight="1" spans="1:11">
      <c r="A1349" s="244" t="str">
        <f t="shared" si="40"/>
        <v>是</v>
      </c>
      <c r="B1349" s="236">
        <v>233</v>
      </c>
      <c r="C1349" s="237">
        <v>233</v>
      </c>
      <c r="D1349" s="237"/>
      <c r="E1349" s="237"/>
      <c r="F1349" s="237"/>
      <c r="G1349" s="238"/>
      <c r="H1349" s="202" t="s">
        <v>2259</v>
      </c>
      <c r="I1349" s="203">
        <f>SUM(I1350:I1350)</f>
        <v>36</v>
      </c>
      <c r="J1349" s="203">
        <f>SUM(J1350:J1350)</f>
        <v>0</v>
      </c>
      <c r="K1349" s="102" t="str">
        <f t="shared" si="42"/>
        <v/>
      </c>
    </row>
    <row r="1350" ht="18.95" customHeight="1" spans="1:11">
      <c r="A1350" s="244" t="str">
        <f t="shared" si="40"/>
        <v>是</v>
      </c>
      <c r="B1350" s="239">
        <v>23302</v>
      </c>
      <c r="C1350" s="240"/>
      <c r="D1350" s="322" t="s">
        <v>140</v>
      </c>
      <c r="E1350" s="249"/>
      <c r="F1350" s="242"/>
      <c r="G1350" s="238"/>
      <c r="H1350" s="206" t="s">
        <v>2260</v>
      </c>
      <c r="I1350" s="205">
        <v>36</v>
      </c>
      <c r="J1350" s="205"/>
      <c r="K1350" s="105" t="str">
        <f t="shared" si="42"/>
        <v/>
      </c>
    </row>
    <row r="1351" ht="18.95" customHeight="1" spans="1:11">
      <c r="A1351" s="244" t="s">
        <v>76</v>
      </c>
      <c r="B1351" s="236">
        <v>229</v>
      </c>
      <c r="C1351" s="237" t="s">
        <v>2261</v>
      </c>
      <c r="D1351" s="237" t="s">
        <v>132</v>
      </c>
      <c r="E1351" s="237"/>
      <c r="F1351" s="237" t="s">
        <v>2262</v>
      </c>
      <c r="G1351" s="238"/>
      <c r="H1351" s="202" t="s">
        <v>2263</v>
      </c>
      <c r="I1351" s="205">
        <f>SUM(I1352:I1353)</f>
        <v>0</v>
      </c>
      <c r="J1351" s="205">
        <f>SUM(J1352:J1353)</f>
        <v>0</v>
      </c>
      <c r="K1351" s="105" t="str">
        <f t="shared" si="41"/>
        <v/>
      </c>
    </row>
    <row r="1352" ht="18.95" hidden="1" customHeight="1" spans="1:11">
      <c r="A1352" s="244" t="str">
        <f t="shared" si="40"/>
        <v>否</v>
      </c>
      <c r="B1352" s="239">
        <v>22902</v>
      </c>
      <c r="C1352" s="240"/>
      <c r="D1352" s="240" t="s">
        <v>140</v>
      </c>
      <c r="E1352" s="240"/>
      <c r="F1352" s="241" t="s">
        <v>2264</v>
      </c>
      <c r="G1352" s="238">
        <v>3</v>
      </c>
      <c r="H1352" s="243" t="s">
        <v>2265</v>
      </c>
      <c r="I1352" s="205">
        <v>0</v>
      </c>
      <c r="J1352" s="205">
        <v>0</v>
      </c>
      <c r="K1352" s="63" t="str">
        <f t="shared" si="41"/>
        <v/>
      </c>
    </row>
    <row r="1353" ht="18.95" hidden="1" customHeight="1" spans="1:11">
      <c r="A1353" s="244" t="str">
        <f t="shared" si="40"/>
        <v>否</v>
      </c>
      <c r="B1353" s="239">
        <v>2299901</v>
      </c>
      <c r="C1353" s="240"/>
      <c r="D1353" s="240" t="s">
        <v>167</v>
      </c>
      <c r="E1353" s="240" t="s">
        <v>135</v>
      </c>
      <c r="F1353" s="241" t="s">
        <v>1991</v>
      </c>
      <c r="G1353" s="238"/>
      <c r="H1353" s="243" t="s">
        <v>2266</v>
      </c>
      <c r="I1353" s="205"/>
      <c r="J1353" s="205"/>
      <c r="K1353" s="63" t="str">
        <f t="shared" si="41"/>
        <v/>
      </c>
    </row>
    <row r="1354" ht="18.95" customHeight="1" spans="1:11">
      <c r="A1354" s="244" t="str">
        <f t="shared" si="40"/>
        <v>是</v>
      </c>
      <c r="B1354" s="239"/>
      <c r="C1354" s="240"/>
      <c r="D1354" s="240"/>
      <c r="E1354" s="240"/>
      <c r="F1354" s="241"/>
      <c r="G1354" s="238"/>
      <c r="H1354" s="207" t="s">
        <v>2267</v>
      </c>
      <c r="I1354" s="203">
        <f>SUMIFS(I$6:I$1353,$C$6:$C$1353,"&lt;&gt;")</f>
        <v>2486875</v>
      </c>
      <c r="J1354" s="203">
        <f>SUMIFS(J$6:J$1353,$C$6:$C$1353,"&lt;&gt;")</f>
        <v>2759090</v>
      </c>
      <c r="K1354" s="102">
        <f t="shared" si="41"/>
        <v>0.109</v>
      </c>
    </row>
    <row r="1355" ht="18.95" customHeight="1" spans="1:11">
      <c r="A1355" s="244" t="str">
        <f t="shared" si="40"/>
        <v>是</v>
      </c>
      <c r="B1355" s="239"/>
      <c r="C1355" s="240"/>
      <c r="D1355" s="240"/>
      <c r="E1355" s="240"/>
      <c r="F1355" s="241"/>
      <c r="G1355" s="238"/>
      <c r="H1355" s="202" t="s">
        <v>2268</v>
      </c>
      <c r="I1355" s="203">
        <f>SUM(I1356:I1358)</f>
        <v>176800</v>
      </c>
      <c r="J1355" s="203">
        <f>SUM(J1356:J1358)</f>
        <v>94800</v>
      </c>
      <c r="K1355" s="102"/>
    </row>
    <row r="1356" ht="18.95" customHeight="1" spans="1:11">
      <c r="A1356" s="244" t="str">
        <f t="shared" si="40"/>
        <v>是</v>
      </c>
      <c r="B1356" s="239"/>
      <c r="C1356" s="240"/>
      <c r="D1356" s="240"/>
      <c r="E1356" s="240"/>
      <c r="F1356" s="241"/>
      <c r="G1356" s="238"/>
      <c r="H1356" s="206" t="s">
        <v>2269</v>
      </c>
      <c r="I1356" s="205">
        <v>21000</v>
      </c>
      <c r="J1356" s="205">
        <v>67513</v>
      </c>
      <c r="K1356" s="105"/>
    </row>
    <row r="1357" ht="18.95" customHeight="1" spans="1:11">
      <c r="A1357" s="244" t="str">
        <f t="shared" si="40"/>
        <v>是</v>
      </c>
      <c r="B1357" s="239"/>
      <c r="C1357" s="240"/>
      <c r="D1357" s="240"/>
      <c r="E1357" s="240"/>
      <c r="F1357" s="241"/>
      <c r="G1357" s="238"/>
      <c r="H1357" s="206" t="s">
        <v>2270</v>
      </c>
      <c r="I1357" s="205">
        <v>110</v>
      </c>
      <c r="J1357" s="205"/>
      <c r="K1357" s="105"/>
    </row>
    <row r="1358" ht="18.95" customHeight="1" spans="1:11">
      <c r="A1358" s="244" t="str">
        <f t="shared" si="40"/>
        <v>是</v>
      </c>
      <c r="B1358" s="239"/>
      <c r="C1358" s="240"/>
      <c r="D1358" s="240"/>
      <c r="E1358" s="240"/>
      <c r="F1358" s="241"/>
      <c r="G1358" s="238"/>
      <c r="H1358" s="206" t="s">
        <v>2271</v>
      </c>
      <c r="I1358" s="205">
        <v>155690</v>
      </c>
      <c r="J1358" s="205">
        <v>27287</v>
      </c>
      <c r="K1358" s="105"/>
    </row>
    <row r="1359" ht="18.95" customHeight="1" spans="1:11">
      <c r="A1359" s="244" t="s">
        <v>76</v>
      </c>
      <c r="B1359" s="239">
        <v>230</v>
      </c>
      <c r="C1359" s="240" t="s">
        <v>2272</v>
      </c>
      <c r="D1359" s="240" t="s">
        <v>132</v>
      </c>
      <c r="E1359" s="240"/>
      <c r="F1359" s="241" t="s">
        <v>2273</v>
      </c>
      <c r="G1359" s="238"/>
      <c r="H1359" s="202" t="s">
        <v>2274</v>
      </c>
      <c r="I1359" s="203">
        <f>SUM(I1360:I1362)</f>
        <v>0</v>
      </c>
      <c r="J1359" s="203">
        <f>SUM(J1360:J1362)</f>
        <v>0</v>
      </c>
      <c r="K1359" s="102"/>
    </row>
    <row r="1360" ht="18.95" customHeight="1" spans="1:11">
      <c r="A1360" s="244" t="s">
        <v>76</v>
      </c>
      <c r="B1360" s="236"/>
      <c r="C1360" s="237"/>
      <c r="D1360" s="237"/>
      <c r="E1360" s="237"/>
      <c r="F1360" s="237"/>
      <c r="G1360" s="265"/>
      <c r="H1360" s="206" t="s">
        <v>2275</v>
      </c>
      <c r="I1360" s="208"/>
      <c r="J1360" s="208"/>
      <c r="K1360" s="105"/>
    </row>
    <row r="1361" ht="18.95" customHeight="1" spans="1:11">
      <c r="A1361" s="244" t="s">
        <v>76</v>
      </c>
      <c r="B1361" s="236"/>
      <c r="C1361" s="237"/>
      <c r="D1361" s="237"/>
      <c r="E1361" s="237"/>
      <c r="F1361" s="237"/>
      <c r="G1361" s="238"/>
      <c r="H1361" s="206" t="s">
        <v>2276</v>
      </c>
      <c r="I1361" s="208"/>
      <c r="J1361" s="208"/>
      <c r="K1361" s="105"/>
    </row>
    <row r="1362" ht="18.95" customHeight="1" spans="1:11">
      <c r="A1362" s="244" t="s">
        <v>76</v>
      </c>
      <c r="B1362" s="236"/>
      <c r="C1362" s="237"/>
      <c r="D1362" s="237"/>
      <c r="E1362" s="237"/>
      <c r="F1362" s="237"/>
      <c r="G1362" s="238"/>
      <c r="H1362" s="206" t="s">
        <v>2277</v>
      </c>
      <c r="I1362" s="208"/>
      <c r="J1362" s="208"/>
      <c r="K1362" s="105"/>
    </row>
    <row r="1363" ht="18.95" customHeight="1" spans="1:11">
      <c r="A1363" s="244" t="s">
        <v>76</v>
      </c>
      <c r="B1363" s="239"/>
      <c r="C1363" s="240"/>
      <c r="D1363" s="240"/>
      <c r="E1363" s="240"/>
      <c r="F1363" s="241"/>
      <c r="G1363" s="238"/>
      <c r="H1363" s="202" t="s">
        <v>2278</v>
      </c>
      <c r="I1363" s="203">
        <f>SUM(I1364:I1365)</f>
        <v>60140</v>
      </c>
      <c r="J1363" s="203">
        <f>SUM(J1364:J1365)</f>
        <v>71172</v>
      </c>
      <c r="K1363" s="102"/>
    </row>
    <row r="1364" ht="18.95" customHeight="1" spans="1:11">
      <c r="A1364" s="244" t="s">
        <v>76</v>
      </c>
      <c r="B1364" s="239"/>
      <c r="C1364" s="240"/>
      <c r="D1364" s="240"/>
      <c r="E1364" s="240"/>
      <c r="F1364" s="242"/>
      <c r="G1364" s="238">
        <v>3</v>
      </c>
      <c r="H1364" s="209" t="s">
        <v>2279</v>
      </c>
      <c r="I1364" s="208"/>
      <c r="J1364" s="205"/>
      <c r="K1364" s="105"/>
    </row>
    <row r="1365" ht="18.95" customHeight="1" spans="1:11">
      <c r="A1365" s="244" t="s">
        <v>76</v>
      </c>
      <c r="B1365" s="239"/>
      <c r="C1365" s="240"/>
      <c r="D1365" s="240"/>
      <c r="E1365" s="240"/>
      <c r="F1365" s="242"/>
      <c r="G1365" s="238">
        <v>3</v>
      </c>
      <c r="H1365" s="209" t="s">
        <v>2280</v>
      </c>
      <c r="I1365" s="208">
        <v>60140</v>
      </c>
      <c r="J1365" s="208">
        <v>71172</v>
      </c>
      <c r="K1365" s="105"/>
    </row>
    <row r="1366" ht="18.95" customHeight="1" spans="1:11">
      <c r="A1366" s="244" t="s">
        <v>76</v>
      </c>
      <c r="B1366" s="239"/>
      <c r="C1366" s="240"/>
      <c r="D1366" s="240"/>
      <c r="E1366" s="240"/>
      <c r="F1366" s="241"/>
      <c r="G1366" s="238"/>
      <c r="H1366" s="202" t="s">
        <v>2281</v>
      </c>
      <c r="I1366" s="203"/>
      <c r="J1366" s="203"/>
      <c r="K1366" s="102"/>
    </row>
    <row r="1367" ht="18.95" customHeight="1" spans="1:11">
      <c r="A1367" s="244" t="s">
        <v>76</v>
      </c>
      <c r="B1367" s="239"/>
      <c r="C1367" s="240"/>
      <c r="D1367" s="240"/>
      <c r="E1367" s="240"/>
      <c r="F1367" s="241"/>
      <c r="G1367" s="238"/>
      <c r="H1367" s="202" t="s">
        <v>2282</v>
      </c>
      <c r="I1367" s="203">
        <v>-276</v>
      </c>
      <c r="J1367" s="203"/>
      <c r="K1367" s="102"/>
    </row>
    <row r="1368" ht="18.95" customHeight="1" spans="1:11">
      <c r="A1368" s="244" t="s">
        <v>76</v>
      </c>
      <c r="B1368" s="239"/>
      <c r="C1368" s="240"/>
      <c r="D1368" s="240"/>
      <c r="E1368" s="240"/>
      <c r="F1368" s="241"/>
      <c r="G1368" s="238"/>
      <c r="H1368" s="202" t="s">
        <v>2283</v>
      </c>
      <c r="I1368" s="203">
        <v>5696</v>
      </c>
      <c r="J1368" s="203">
        <v>9233</v>
      </c>
      <c r="K1368" s="102"/>
    </row>
    <row r="1369" ht="18.95" customHeight="1" spans="1:11">
      <c r="A1369" s="244" t="s">
        <v>76</v>
      </c>
      <c r="B1369" s="239"/>
      <c r="C1369" s="240"/>
      <c r="D1369" s="240"/>
      <c r="E1369" s="240"/>
      <c r="F1369" s="241"/>
      <c r="G1369" s="238"/>
      <c r="H1369" s="202" t="s">
        <v>2284</v>
      </c>
      <c r="I1369" s="203">
        <v>207200</v>
      </c>
      <c r="J1369" s="203"/>
      <c r="K1369" s="102"/>
    </row>
    <row r="1370" ht="18.95" customHeight="1" spans="1:11">
      <c r="A1370" s="244" t="s">
        <v>76</v>
      </c>
      <c r="B1370" s="239"/>
      <c r="C1370" s="240"/>
      <c r="D1370" s="240"/>
      <c r="E1370" s="240"/>
      <c r="F1370" s="241"/>
      <c r="G1370" s="238"/>
      <c r="H1370" s="202" t="s">
        <v>2285</v>
      </c>
      <c r="I1370" s="203">
        <v>38937</v>
      </c>
      <c r="J1370" s="203">
        <v>51509</v>
      </c>
      <c r="K1370" s="102"/>
    </row>
    <row r="1371" ht="18.95" customHeight="1" spans="1:11">
      <c r="A1371" s="244" t="str">
        <f>IF(AND(I1371=0,J1371=0),"否","是")</f>
        <v>是</v>
      </c>
      <c r="B1371" s="266"/>
      <c r="C1371" s="267"/>
      <c r="D1371" s="267"/>
      <c r="E1371" s="267"/>
      <c r="F1371" s="267"/>
      <c r="G1371" s="267"/>
      <c r="H1371" s="207" t="s">
        <v>2286</v>
      </c>
      <c r="I1371" s="203">
        <f>I1354+I1355+I1359+I1363+I1366+I1367+I1368+I1369+I1370</f>
        <v>2975372</v>
      </c>
      <c r="J1371" s="203">
        <f>J1354+J1355+J1359+J1363+J1366+J1367+J1368+J1369+J1370</f>
        <v>2985804</v>
      </c>
      <c r="K1371" s="102"/>
    </row>
  </sheetData>
  <autoFilter ref="A5:K1371">
    <filterColumn colId="0">
      <customFilters>
        <customFilter operator="equal" val="是"/>
      </customFilters>
    </filterColumn>
    <extLst/>
  </autoFilter>
  <mergeCells count="4">
    <mergeCell ref="H1:K1"/>
    <mergeCell ref="J4:K4"/>
    <mergeCell ref="H4:H5"/>
    <mergeCell ref="I4:I5"/>
  </mergeCells>
  <conditionalFormatting sqref="K536">
    <cfRule type="cellIs" dxfId="1" priority="17" stopIfTrue="1" operator="lessThan">
      <formula>0</formula>
    </cfRule>
    <cfRule type="cellIs" dxfId="2" priority="18" stopIfTrue="1" operator="greaterThan">
      <formula>5</formula>
    </cfRule>
  </conditionalFormatting>
  <conditionalFormatting sqref="K1350">
    <cfRule type="cellIs" dxfId="1" priority="9" stopIfTrue="1" operator="lessThan">
      <formula>0</formula>
    </cfRule>
    <cfRule type="cellIs" dxfId="2" priority="10" stopIfTrue="1" operator="greaterThan">
      <formula>5</formula>
    </cfRule>
  </conditionalFormatting>
  <conditionalFormatting sqref="K1359">
    <cfRule type="cellIs" dxfId="1" priority="5" stopIfTrue="1" operator="lessThan">
      <formula>0</formula>
    </cfRule>
    <cfRule type="cellIs" dxfId="2" priority="6" stopIfTrue="1" operator="greaterThan">
      <formula>5</formula>
    </cfRule>
  </conditionalFormatting>
  <conditionalFormatting sqref="K1363">
    <cfRule type="cellIs" dxfId="1" priority="3" stopIfTrue="1" operator="lessThan">
      <formula>0</formula>
    </cfRule>
    <cfRule type="cellIs" dxfId="2" priority="4" stopIfTrue="1" operator="greaterThan">
      <formula>5</formula>
    </cfRule>
  </conditionalFormatting>
  <conditionalFormatting sqref="K1343:K1349">
    <cfRule type="cellIs" dxfId="1" priority="11" stopIfTrue="1" operator="lessThan">
      <formula>0</formula>
    </cfRule>
    <cfRule type="cellIs" dxfId="2" priority="12" stopIfTrue="1" operator="greaterThan">
      <formula>5</formula>
    </cfRule>
  </conditionalFormatting>
  <conditionalFormatting sqref="K1366:K1370">
    <cfRule type="cellIs" dxfId="1" priority="1" stopIfTrue="1" operator="lessThan">
      <formula>0</formula>
    </cfRule>
    <cfRule type="cellIs" dxfId="2" priority="2" stopIfTrue="1" operator="greaterThan">
      <formula>5</formula>
    </cfRule>
  </conditionalFormatting>
  <conditionalFormatting sqref="K537:K1342 K6:K535 K1351:K1358 K1360:K1362 K1364:K1365 K1371">
    <cfRule type="cellIs" dxfId="1" priority="19" stopIfTrue="1" operator="lessThan">
      <formula>0</formula>
    </cfRule>
    <cfRule type="cellIs" dxfId="2" priority="20"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3" orientation="portrait" useFirstPageNumber="1"/>
  <headerFooter alignWithMargins="0">
    <oddFooter>&amp;C— &amp;P —</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F20" sqref="F20"/>
    </sheetView>
  </sheetViews>
  <sheetFormatPr defaultColWidth="9" defaultRowHeight="14.25"/>
  <cols>
    <col min="1" max="1" width="88.5" style="42" customWidth="1"/>
    <col min="2" max="16384" width="9" style="42"/>
  </cols>
  <sheetData>
    <row r="1" ht="27" spans="1:1">
      <c r="A1" s="43" t="s">
        <v>3373</v>
      </c>
    </row>
    <row r="2" ht="27" spans="1:1">
      <c r="A2" s="43" t="s">
        <v>22</v>
      </c>
    </row>
    <row r="3" s="41" customFormat="1" ht="20.25" spans="1:1">
      <c r="A3" s="44" t="s">
        <v>3374</v>
      </c>
    </row>
    <row r="4" s="41" customFormat="1" ht="20.25" spans="1:1">
      <c r="A4" s="45" t="s">
        <v>3375</v>
      </c>
    </row>
    <row r="5" s="41" customFormat="1" ht="20.25" spans="1:1">
      <c r="A5" s="45" t="s">
        <v>3376</v>
      </c>
    </row>
    <row r="6" s="41" customFormat="1" ht="20.25" spans="1:1">
      <c r="A6" s="45" t="s">
        <v>3377</v>
      </c>
    </row>
    <row r="7" s="41" customFormat="1" ht="20.25" spans="1:1">
      <c r="A7" s="45" t="s">
        <v>3378</v>
      </c>
    </row>
    <row r="8" s="41" customFormat="1" ht="20.25" spans="1:1">
      <c r="A8" s="45" t="s">
        <v>3379</v>
      </c>
    </row>
    <row r="9" s="41" customFormat="1" ht="20.25" spans="1:1">
      <c r="A9" s="45" t="s">
        <v>3380</v>
      </c>
    </row>
    <row r="10" s="41" customFormat="1" ht="20.25" spans="1:1">
      <c r="A10" s="45" t="s">
        <v>3381</v>
      </c>
    </row>
  </sheetData>
  <conditionalFormatting sqref="A11:A18">
    <cfRule type="expression" dxfId="0" priority="1" stopIfTrue="1">
      <formula>"len($A:$A)=3"</formula>
    </cfRule>
  </conditionalFormatting>
  <pageMargins left="0.699305555555556" right="0.699305555555556" top="0.75" bottom="0.75" header="0.3" footer="0.3"/>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F31" sqref="F31"/>
    </sheetView>
  </sheetViews>
  <sheetFormatPr defaultColWidth="9" defaultRowHeight="13.5" outlineLevelCol="4"/>
  <cols>
    <col min="1" max="1" width="37.75" style="27" customWidth="1"/>
    <col min="2" max="2" width="22" style="27" customWidth="1"/>
    <col min="3" max="4" width="23.875" style="27" customWidth="1"/>
    <col min="5" max="5" width="24.5" style="27" customWidth="1"/>
    <col min="6" max="256" width="9" style="27"/>
    <col min="257" max="16384" width="9" style="11"/>
  </cols>
  <sheetData>
    <row r="1" s="27" customFormat="1" ht="27" spans="1:5">
      <c r="A1" s="28" t="s">
        <v>3382</v>
      </c>
      <c r="B1" s="28"/>
      <c r="C1" s="28"/>
      <c r="D1" s="28"/>
      <c r="E1" s="28"/>
    </row>
    <row r="2" s="27" customFormat="1" ht="27" spans="1:5">
      <c r="A2" s="29" t="s">
        <v>68</v>
      </c>
      <c r="B2" s="30"/>
      <c r="C2" s="30"/>
      <c r="D2" s="31"/>
      <c r="E2" s="32" t="s">
        <v>69</v>
      </c>
    </row>
    <row r="3" s="11" customFormat="1" ht="14.25" spans="1:5">
      <c r="A3" s="33" t="s">
        <v>70</v>
      </c>
      <c r="B3" s="33" t="s">
        <v>3383</v>
      </c>
      <c r="C3" s="33" t="s">
        <v>3384</v>
      </c>
      <c r="D3" s="34" t="s">
        <v>3385</v>
      </c>
      <c r="E3" s="34"/>
    </row>
    <row r="4" s="11" customFormat="1" ht="14.25" spans="1:5">
      <c r="A4" s="35"/>
      <c r="B4" s="35"/>
      <c r="C4" s="35"/>
      <c r="D4" s="34" t="s">
        <v>3386</v>
      </c>
      <c r="E4" s="34" t="s">
        <v>3387</v>
      </c>
    </row>
    <row r="5" s="27" customFormat="1" ht="15.75" spans="1:5">
      <c r="A5" s="36" t="s">
        <v>2680</v>
      </c>
      <c r="B5" s="37">
        <f>SUM(B6:B8)</f>
        <v>3351.84</v>
      </c>
      <c r="C5" s="37">
        <f>SUM(C6:C8)</f>
        <v>3183.78</v>
      </c>
      <c r="D5" s="37">
        <f t="shared" ref="D5:D10" si="0">+C5-B5</f>
        <v>-168.06</v>
      </c>
      <c r="E5" s="38">
        <f>+D5/B5</f>
        <v>-0.0501396248030933</v>
      </c>
    </row>
    <row r="6" s="27" customFormat="1" ht="15.75" spans="1:5">
      <c r="A6" s="39" t="s">
        <v>3388</v>
      </c>
      <c r="B6" s="37">
        <v>135.6</v>
      </c>
      <c r="C6" s="37">
        <f>57+48</f>
        <v>105</v>
      </c>
      <c r="D6" s="37">
        <f t="shared" si="0"/>
        <v>-30.6</v>
      </c>
      <c r="E6" s="38">
        <f t="shared" ref="E6:E10" si="1">+D6/B6</f>
        <v>-0.225663716814159</v>
      </c>
    </row>
    <row r="7" s="27" customFormat="1" ht="15.75" spans="1:5">
      <c r="A7" s="39" t="s">
        <v>3389</v>
      </c>
      <c r="B7" s="37">
        <v>1183.09</v>
      </c>
      <c r="C7" s="37">
        <f>989.35+96</f>
        <v>1085.35</v>
      </c>
      <c r="D7" s="37">
        <f t="shared" si="0"/>
        <v>-97.74</v>
      </c>
      <c r="E7" s="38">
        <f t="shared" si="1"/>
        <v>-0.0826141713648159</v>
      </c>
    </row>
    <row r="8" s="27" customFormat="1" ht="15.75" spans="1:5">
      <c r="A8" s="39" t="s">
        <v>3390</v>
      </c>
      <c r="B8" s="37">
        <f>SUM(B9:B10)</f>
        <v>2033.15</v>
      </c>
      <c r="C8" s="37">
        <f>SUM(C9:C10)</f>
        <v>1993.43</v>
      </c>
      <c r="D8" s="37">
        <f t="shared" si="0"/>
        <v>-39.72</v>
      </c>
      <c r="E8" s="38">
        <f t="shared" si="1"/>
        <v>-0.0195361876890539</v>
      </c>
    </row>
    <row r="9" s="27" customFormat="1" ht="15.75" spans="1:5">
      <c r="A9" s="39" t="s">
        <v>3391</v>
      </c>
      <c r="B9" s="37"/>
      <c r="C9" s="37"/>
      <c r="D9" s="37">
        <f t="shared" si="0"/>
        <v>0</v>
      </c>
      <c r="E9" s="38"/>
    </row>
    <row r="10" s="27" customFormat="1" ht="15.75" spans="1:5">
      <c r="A10" s="39" t="s">
        <v>3392</v>
      </c>
      <c r="B10" s="37">
        <v>2033.15</v>
      </c>
      <c r="C10" s="37">
        <f>1843.43+150</f>
        <v>1993.43</v>
      </c>
      <c r="D10" s="37">
        <f t="shared" si="0"/>
        <v>-39.72</v>
      </c>
      <c r="E10" s="38">
        <f t="shared" si="1"/>
        <v>-0.0195361876890539</v>
      </c>
    </row>
    <row r="11" s="27" customFormat="1" ht="14.25" spans="1:5">
      <c r="A11" s="40" t="s">
        <v>3393</v>
      </c>
      <c r="B11" s="40"/>
      <c r="C11" s="40"/>
      <c r="D11" s="40"/>
      <c r="E11" s="40"/>
    </row>
  </sheetData>
  <mergeCells count="6">
    <mergeCell ref="A1:E1"/>
    <mergeCell ref="D3:E3"/>
    <mergeCell ref="A11:E11"/>
    <mergeCell ref="A3:A4"/>
    <mergeCell ref="B3:B4"/>
    <mergeCell ref="C3:C4"/>
  </mergeCells>
  <pageMargins left="0.7" right="0.7" top="0.75" bottom="0.75" header="0.3" footer="0.3"/>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F27" sqref="F27"/>
    </sheetView>
  </sheetViews>
  <sheetFormatPr defaultColWidth="9" defaultRowHeight="13.5" outlineLevelCol="1"/>
  <cols>
    <col min="1" max="1" width="23" style="11" customWidth="1"/>
    <col min="2" max="2" width="69.25" style="11" customWidth="1"/>
    <col min="3" max="16384" width="9" style="11"/>
  </cols>
  <sheetData>
    <row r="1" ht="27" spans="1:2">
      <c r="A1" s="12" t="s">
        <v>3394</v>
      </c>
      <c r="B1" s="12"/>
    </row>
    <row r="2" ht="14.25" spans="1:2">
      <c r="A2" s="13" t="s">
        <v>3395</v>
      </c>
      <c r="B2" s="13"/>
    </row>
    <row r="3" ht="14.25" spans="1:2">
      <c r="A3" s="19" t="s">
        <v>3396</v>
      </c>
      <c r="B3" s="14" t="s">
        <v>3397</v>
      </c>
    </row>
    <row r="4" ht="15.75" spans="1:2">
      <c r="A4" s="19" t="s">
        <v>3398</v>
      </c>
      <c r="B4" s="20">
        <f>SUM(B5:B15)</f>
        <v>1768100</v>
      </c>
    </row>
    <row r="5" ht="15.75" spans="1:2">
      <c r="A5" s="19" t="s">
        <v>3399</v>
      </c>
      <c r="B5" s="20">
        <v>542310</v>
      </c>
    </row>
    <row r="6" ht="15.75" spans="1:2">
      <c r="A6" s="19" t="s">
        <v>3169</v>
      </c>
      <c r="B6" s="20">
        <v>270600</v>
      </c>
    </row>
    <row r="7" ht="15.75" spans="1:2">
      <c r="A7" s="19" t="s">
        <v>3170</v>
      </c>
      <c r="B7" s="20">
        <v>50400</v>
      </c>
    </row>
    <row r="8" ht="15.75" spans="1:2">
      <c r="A8" s="19" t="s">
        <v>3171</v>
      </c>
      <c r="B8" s="26">
        <v>126400</v>
      </c>
    </row>
    <row r="9" ht="15.75" spans="1:2">
      <c r="A9" s="19" t="s">
        <v>3172</v>
      </c>
      <c r="B9" s="26">
        <v>105990</v>
      </c>
    </row>
    <row r="10" ht="15.75" spans="1:2">
      <c r="A10" s="19" t="s">
        <v>3173</v>
      </c>
      <c r="B10" s="26">
        <v>73500</v>
      </c>
    </row>
    <row r="11" ht="15.75" spans="1:2">
      <c r="A11" s="19" t="s">
        <v>3174</v>
      </c>
      <c r="B11" s="26">
        <v>129900</v>
      </c>
    </row>
    <row r="12" ht="15.75" spans="1:2">
      <c r="A12" s="19" t="s">
        <v>3175</v>
      </c>
      <c r="B12" s="26">
        <v>37520</v>
      </c>
    </row>
    <row r="13" ht="15.75" spans="1:2">
      <c r="A13" s="19" t="s">
        <v>3176</v>
      </c>
      <c r="B13" s="26">
        <f>82650+70</f>
        <v>82720</v>
      </c>
    </row>
    <row r="14" ht="15.75" spans="1:2">
      <c r="A14" s="19" t="s">
        <v>3177</v>
      </c>
      <c r="B14" s="26">
        <f>126500+30</f>
        <v>126530</v>
      </c>
    </row>
    <row r="15" ht="15.75" spans="1:2">
      <c r="A15" s="19" t="s">
        <v>3178</v>
      </c>
      <c r="B15" s="26">
        <v>222230</v>
      </c>
    </row>
  </sheetData>
  <mergeCells count="2">
    <mergeCell ref="A1:B1"/>
    <mergeCell ref="A2:B2"/>
  </mergeCell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F24" sqref="F24"/>
    </sheetView>
  </sheetViews>
  <sheetFormatPr defaultColWidth="9" defaultRowHeight="13.5" outlineLevelCol="2"/>
  <cols>
    <col min="1" max="1" width="67.375" style="11" customWidth="1"/>
    <col min="2" max="2" width="24.5" style="11" customWidth="1"/>
    <col min="3" max="3" width="28" style="11" customWidth="1"/>
    <col min="4" max="16384" width="9" style="11"/>
  </cols>
  <sheetData>
    <row r="1" ht="27" spans="1:3">
      <c r="A1" s="12" t="s">
        <v>3400</v>
      </c>
      <c r="B1" s="12"/>
      <c r="C1" s="12"/>
    </row>
    <row r="2" ht="14.25" spans="1:3">
      <c r="A2" s="13" t="s">
        <v>3401</v>
      </c>
      <c r="B2" s="13"/>
      <c r="C2" s="13"/>
    </row>
    <row r="3" ht="14.25" spans="1:3">
      <c r="A3" s="14" t="s">
        <v>3330</v>
      </c>
      <c r="B3" s="14" t="s">
        <v>3402</v>
      </c>
      <c r="C3" s="14" t="s">
        <v>3403</v>
      </c>
    </row>
    <row r="4" ht="15.75" spans="1:3">
      <c r="A4" s="15" t="s">
        <v>3404</v>
      </c>
      <c r="B4" s="25">
        <f>1525151-113200</f>
        <v>1411951</v>
      </c>
      <c r="C4" s="25">
        <v>1387225</v>
      </c>
    </row>
    <row r="5" ht="15.75" spans="1:3">
      <c r="A5" s="15" t="s">
        <v>3405</v>
      </c>
      <c r="B5" s="25">
        <f>C10</f>
        <v>1768000</v>
      </c>
      <c r="C5" s="25">
        <v>1667788</v>
      </c>
    </row>
    <row r="6" ht="15.75" spans="1:3">
      <c r="A6" s="15" t="s">
        <v>3406</v>
      </c>
      <c r="B6" s="25">
        <v>45800</v>
      </c>
      <c r="C6" s="25">
        <v>422800</v>
      </c>
    </row>
    <row r="7" ht="15.75" spans="1:3">
      <c r="A7" s="15" t="s">
        <v>3407</v>
      </c>
      <c r="B7" s="25">
        <v>98400</v>
      </c>
      <c r="C7" s="25">
        <v>176800</v>
      </c>
    </row>
    <row r="8" ht="15.75" spans="1:3">
      <c r="A8" s="15" t="s">
        <v>3408</v>
      </c>
      <c r="B8" s="25">
        <v>1337600</v>
      </c>
      <c r="C8" s="25">
        <f>1525151-113200</f>
        <v>1411951</v>
      </c>
    </row>
    <row r="9" ht="15.75" spans="1:3">
      <c r="A9" s="15" t="s">
        <v>3409</v>
      </c>
      <c r="B9" s="25">
        <v>100</v>
      </c>
      <c r="C9" s="25">
        <v>100000</v>
      </c>
    </row>
    <row r="10" ht="15.75" spans="1:3">
      <c r="A10" s="15" t="s">
        <v>3410</v>
      </c>
      <c r="B10" s="25">
        <v>1768100</v>
      </c>
      <c r="C10" s="25">
        <v>1768000</v>
      </c>
    </row>
  </sheetData>
  <mergeCells count="2">
    <mergeCell ref="A1:C1"/>
    <mergeCell ref="A2:C2"/>
  </mergeCells>
  <pageMargins left="0.7" right="0.7" top="0.75" bottom="0.75" header="0.3" footer="0.3"/>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G31" sqref="G31"/>
    </sheetView>
  </sheetViews>
  <sheetFormatPr defaultColWidth="9" defaultRowHeight="13.5" outlineLevelCol="4"/>
  <cols>
    <col min="1" max="1" width="59.625" style="11" customWidth="1"/>
    <col min="2" max="2" width="29.875" style="11" customWidth="1"/>
    <col min="3" max="3" width="30.25" style="11" customWidth="1"/>
    <col min="4" max="16384" width="9" style="11"/>
  </cols>
  <sheetData>
    <row r="1" ht="27" spans="1:3">
      <c r="A1" s="12" t="s">
        <v>3411</v>
      </c>
      <c r="B1" s="12"/>
      <c r="C1" s="12"/>
    </row>
    <row r="2" ht="14.25" spans="1:3">
      <c r="A2" s="13" t="s">
        <v>3412</v>
      </c>
      <c r="B2" s="13"/>
      <c r="C2" s="13"/>
    </row>
    <row r="3" ht="14.25" spans="1:3">
      <c r="A3" s="14" t="s">
        <v>3330</v>
      </c>
      <c r="B3" s="14" t="s">
        <v>3402</v>
      </c>
      <c r="C3" s="14" t="s">
        <v>3403</v>
      </c>
    </row>
    <row r="4" ht="15.75" spans="1:3">
      <c r="A4" s="22" t="s">
        <v>3404</v>
      </c>
      <c r="B4" s="23">
        <f>586344-113200</f>
        <v>473144</v>
      </c>
      <c r="C4" s="23">
        <v>486923</v>
      </c>
    </row>
    <row r="5" ht="15.75" spans="1:3">
      <c r="A5" s="22" t="s">
        <v>3405</v>
      </c>
      <c r="B5" s="23">
        <v>542500</v>
      </c>
      <c r="C5" s="23">
        <v>520234</v>
      </c>
    </row>
    <row r="6" ht="15.75" spans="1:3">
      <c r="A6" s="22" t="s">
        <v>3406</v>
      </c>
      <c r="B6" s="23">
        <v>45800</v>
      </c>
      <c r="C6" s="23">
        <f>536000-113200</f>
        <v>422800</v>
      </c>
    </row>
    <row r="7" ht="15.75" spans="1:3">
      <c r="A7" s="22" t="s">
        <v>3413</v>
      </c>
      <c r="B7" s="23">
        <v>83419</v>
      </c>
      <c r="C7" s="23">
        <v>249116</v>
      </c>
    </row>
    <row r="8" ht="15.75" spans="1:5">
      <c r="A8" s="22" t="s">
        <v>3414</v>
      </c>
      <c r="B8" s="23">
        <v>34300</v>
      </c>
      <c r="C8" s="23">
        <v>60310</v>
      </c>
      <c r="D8" s="17"/>
      <c r="E8" s="17"/>
    </row>
    <row r="9" ht="15.75" spans="1:3">
      <c r="A9" s="22" t="s">
        <v>3415</v>
      </c>
      <c r="B9" s="23">
        <v>401225</v>
      </c>
      <c r="C9" s="23">
        <f>586344-113200</f>
        <v>473144</v>
      </c>
    </row>
    <row r="10" ht="15.75" spans="1:3">
      <c r="A10" s="22" t="s">
        <v>3416</v>
      </c>
      <c r="B10" s="23"/>
      <c r="C10" s="23">
        <v>22081</v>
      </c>
    </row>
    <row r="11" ht="15.75" spans="1:3">
      <c r="A11" s="22" t="s">
        <v>3417</v>
      </c>
      <c r="B11" s="24">
        <v>542500</v>
      </c>
      <c r="C11" s="24">
        <v>542500</v>
      </c>
    </row>
  </sheetData>
  <mergeCells count="2">
    <mergeCell ref="A1:C1"/>
    <mergeCell ref="A2:C2"/>
  </mergeCells>
  <pageMargins left="0.7" right="0.7" top="0.75" bottom="0.75" header="0.3" footer="0.3"/>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3" sqref="A$1:B$1048576"/>
    </sheetView>
  </sheetViews>
  <sheetFormatPr defaultColWidth="9" defaultRowHeight="13.5" outlineLevelCol="1"/>
  <cols>
    <col min="1" max="1" width="23" style="11" customWidth="1"/>
    <col min="2" max="2" width="69.25" style="11" customWidth="1"/>
    <col min="3" max="16384" width="9" style="11"/>
  </cols>
  <sheetData>
    <row r="1" ht="27" spans="1:2">
      <c r="A1" s="12" t="s">
        <v>3418</v>
      </c>
      <c r="B1" s="12"/>
    </row>
    <row r="2" ht="14.25" spans="1:2">
      <c r="A2" s="13" t="s">
        <v>3419</v>
      </c>
      <c r="B2" s="13"/>
    </row>
    <row r="3" ht="14.25" spans="1:2">
      <c r="A3" s="19" t="s">
        <v>3396</v>
      </c>
      <c r="B3" s="14" t="s">
        <v>3397</v>
      </c>
    </row>
    <row r="4" ht="15.75" spans="1:2">
      <c r="A4" s="19" t="s">
        <v>3398</v>
      </c>
      <c r="B4" s="20">
        <f>SUM(B5:B15)</f>
        <v>1079400</v>
      </c>
    </row>
    <row r="5" ht="15.75" spans="1:2">
      <c r="A5" s="19" t="s">
        <v>3399</v>
      </c>
      <c r="B5" s="20">
        <v>278000</v>
      </c>
    </row>
    <row r="6" ht="15.75" spans="1:2">
      <c r="A6" s="19" t="s">
        <v>3169</v>
      </c>
      <c r="B6" s="20">
        <f>499900+60000+30400</f>
        <v>590300</v>
      </c>
    </row>
    <row r="7" ht="15.75" spans="1:2">
      <c r="A7" s="19" t="s">
        <v>3170</v>
      </c>
      <c r="B7" s="20">
        <v>10200</v>
      </c>
    </row>
    <row r="8" ht="15" spans="1:2">
      <c r="A8" s="19" t="s">
        <v>3171</v>
      </c>
      <c r="B8" s="21">
        <v>5400</v>
      </c>
    </row>
    <row r="9" ht="15" spans="1:2">
      <c r="A9" s="19" t="s">
        <v>3172</v>
      </c>
      <c r="B9" s="21">
        <v>27000</v>
      </c>
    </row>
    <row r="10" ht="15" spans="1:2">
      <c r="A10" s="19" t="s">
        <v>3173</v>
      </c>
      <c r="B10" s="21">
        <f>10200+20000</f>
        <v>30200</v>
      </c>
    </row>
    <row r="11" ht="15" spans="1:2">
      <c r="A11" s="19" t="s">
        <v>3174</v>
      </c>
      <c r="B11" s="21">
        <v>26100</v>
      </c>
    </row>
    <row r="12" ht="15" spans="1:2">
      <c r="A12" s="19" t="s">
        <v>3175</v>
      </c>
      <c r="B12" s="21">
        <v>18000</v>
      </c>
    </row>
    <row r="13" ht="15" spans="1:2">
      <c r="A13" s="19" t="s">
        <v>3176</v>
      </c>
      <c r="B13" s="21">
        <v>22000</v>
      </c>
    </row>
    <row r="14" ht="15" spans="1:2">
      <c r="A14" s="19" t="s">
        <v>3177</v>
      </c>
      <c r="B14" s="21">
        <v>9900</v>
      </c>
    </row>
    <row r="15" ht="15" spans="1:2">
      <c r="A15" s="19" t="s">
        <v>3178</v>
      </c>
      <c r="B15" s="21">
        <v>62300</v>
      </c>
    </row>
  </sheetData>
  <mergeCells count="2">
    <mergeCell ref="A1:B1"/>
    <mergeCell ref="A2:B2"/>
  </mergeCells>
  <pageMargins left="0.7" right="0.7" top="0.75" bottom="0.75" header="0.3" footer="0.3"/>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F21" sqref="F21"/>
    </sheetView>
  </sheetViews>
  <sheetFormatPr defaultColWidth="9" defaultRowHeight="13.5" outlineLevelCol="2"/>
  <cols>
    <col min="1" max="1" width="67.375" style="11" customWidth="1"/>
    <col min="2" max="2" width="24.5" style="11" customWidth="1"/>
    <col min="3" max="3" width="28" style="11" customWidth="1"/>
    <col min="4" max="16384" width="9" style="11"/>
  </cols>
  <sheetData>
    <row r="1" ht="27" spans="1:3">
      <c r="A1" s="12" t="s">
        <v>3420</v>
      </c>
      <c r="B1" s="12"/>
      <c r="C1" s="12"/>
    </row>
    <row r="2" ht="14.25" spans="1:3">
      <c r="A2" s="13" t="s">
        <v>3421</v>
      </c>
      <c r="B2" s="13"/>
      <c r="C2" s="13"/>
    </row>
    <row r="3" ht="14.25" spans="1:3">
      <c r="A3" s="14" t="s">
        <v>3330</v>
      </c>
      <c r="B3" s="14" t="s">
        <v>3402</v>
      </c>
      <c r="C3" s="14" t="s">
        <v>3403</v>
      </c>
    </row>
    <row r="4" ht="15.75" spans="1:3">
      <c r="A4" s="15" t="s">
        <v>3422</v>
      </c>
      <c r="B4" s="16">
        <v>627147</v>
      </c>
      <c r="C4" s="16">
        <v>697431</v>
      </c>
    </row>
    <row r="5" ht="15.75" spans="1:3">
      <c r="A5" s="15" t="s">
        <v>3423</v>
      </c>
      <c r="B5" s="16">
        <v>969000</v>
      </c>
      <c r="C5" s="16">
        <v>811586</v>
      </c>
    </row>
    <row r="6" ht="15.75" spans="1:3">
      <c r="A6" s="15" t="s">
        <v>3424</v>
      </c>
      <c r="B6" s="16">
        <v>173800</v>
      </c>
      <c r="C6" s="16">
        <v>302000</v>
      </c>
    </row>
    <row r="7" ht="15.75" spans="1:3">
      <c r="A7" s="15" t="s">
        <v>3425</v>
      </c>
      <c r="B7" s="16">
        <v>28400</v>
      </c>
      <c r="C7" s="16">
        <v>289400</v>
      </c>
    </row>
    <row r="8" ht="15.75" spans="1:3">
      <c r="A8" s="15" t="s">
        <v>3426</v>
      </c>
      <c r="B8" s="16">
        <v>778300</v>
      </c>
      <c r="C8" s="16">
        <v>627147</v>
      </c>
    </row>
    <row r="9" ht="15.75" spans="1:3">
      <c r="A9" s="15" t="s">
        <v>3427</v>
      </c>
      <c r="B9" s="16">
        <v>173800</v>
      </c>
      <c r="C9" s="16">
        <v>71800</v>
      </c>
    </row>
    <row r="10" ht="15.75" spans="1:3">
      <c r="A10" s="15" t="s">
        <v>3428</v>
      </c>
      <c r="B10" s="16">
        <f>969000+110400</f>
        <v>1079400</v>
      </c>
      <c r="C10" s="16">
        <v>969000</v>
      </c>
    </row>
  </sheetData>
  <mergeCells count="2">
    <mergeCell ref="A1:C1"/>
    <mergeCell ref="A2:C2"/>
  </mergeCells>
  <pageMargins left="0.7" right="0.7" top="0.75" bottom="0.75" header="0.3" footer="0.3"/>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I31" sqref="I31"/>
    </sheetView>
  </sheetViews>
  <sheetFormatPr defaultColWidth="9" defaultRowHeight="13.5" outlineLevelCol="4"/>
  <cols>
    <col min="1" max="1" width="59.625" style="11" customWidth="1"/>
    <col min="2" max="2" width="29.875" style="11" customWidth="1"/>
    <col min="3" max="3" width="30.25" style="11" customWidth="1"/>
    <col min="4" max="16384" width="9" style="11"/>
  </cols>
  <sheetData>
    <row r="1" ht="27" spans="1:3">
      <c r="A1" s="12" t="s">
        <v>3429</v>
      </c>
      <c r="B1" s="12"/>
      <c r="C1" s="12"/>
    </row>
    <row r="2" ht="14.25" spans="1:3">
      <c r="A2" s="13" t="s">
        <v>3430</v>
      </c>
      <c r="B2" s="13"/>
      <c r="C2" s="13"/>
    </row>
    <row r="3" ht="14.25" spans="1:3">
      <c r="A3" s="14" t="s">
        <v>3330</v>
      </c>
      <c r="B3" s="14" t="s">
        <v>3402</v>
      </c>
      <c r="C3" s="14" t="s">
        <v>3403</v>
      </c>
    </row>
    <row r="4" ht="15.75" spans="1:3">
      <c r="A4" s="15" t="s">
        <v>3422</v>
      </c>
      <c r="B4" s="16">
        <v>197870</v>
      </c>
      <c r="C4" s="16">
        <v>264169</v>
      </c>
    </row>
    <row r="5" ht="15.75" spans="1:3">
      <c r="A5" s="15" t="s">
        <v>3423</v>
      </c>
      <c r="B5" s="16">
        <v>278000</v>
      </c>
      <c r="C5" s="16">
        <v>270269</v>
      </c>
    </row>
    <row r="6" ht="15.75" spans="1:3">
      <c r="A6" s="15" t="s">
        <v>3424</v>
      </c>
      <c r="B6" s="16">
        <v>173800</v>
      </c>
      <c r="C6" s="16">
        <v>302000</v>
      </c>
    </row>
    <row r="7" ht="15.75" spans="1:3">
      <c r="A7" s="15" t="s">
        <v>3431</v>
      </c>
      <c r="B7" s="16">
        <v>173700</v>
      </c>
      <c r="C7" s="16">
        <v>203660</v>
      </c>
    </row>
    <row r="8" ht="15.75" spans="1:5">
      <c r="A8" s="15" t="s">
        <v>3432</v>
      </c>
      <c r="B8" s="16">
        <v>4700</v>
      </c>
      <c r="C8" s="16">
        <v>85740</v>
      </c>
      <c r="D8" s="17"/>
      <c r="E8" s="17"/>
    </row>
    <row r="9" ht="15.75" spans="1:3">
      <c r="A9" s="15" t="s">
        <v>3433</v>
      </c>
      <c r="B9" s="16">
        <v>193270</v>
      </c>
      <c r="C9" s="16">
        <v>197870</v>
      </c>
    </row>
    <row r="10" ht="15.75" spans="1:3">
      <c r="A10" s="15" t="s">
        <v>3434</v>
      </c>
      <c r="B10" s="16"/>
      <c r="C10" s="16"/>
    </row>
    <row r="11" ht="15.75" spans="1:3">
      <c r="A11" s="15" t="s">
        <v>3435</v>
      </c>
      <c r="B11" s="18">
        <v>278000</v>
      </c>
      <c r="C11" s="18">
        <v>278000</v>
      </c>
    </row>
  </sheetData>
  <mergeCells count="2">
    <mergeCell ref="A1:C1"/>
    <mergeCell ref="A2:C2"/>
  </mergeCells>
  <pageMargins left="0.7" right="0.7" top="0.75" bottom="0.75" header="0.3" footer="0.3"/>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M6" sqref="M6"/>
    </sheetView>
  </sheetViews>
  <sheetFormatPr defaultColWidth="9" defaultRowHeight="13.5" outlineLevelCol="1"/>
  <cols>
    <col min="1" max="1" width="18.375" style="1" customWidth="1"/>
    <col min="2" max="2" width="59.875" style="1" customWidth="1"/>
    <col min="3" max="16384" width="9" style="1"/>
  </cols>
  <sheetData>
    <row r="1" ht="27" spans="1:2">
      <c r="A1" s="2" t="s">
        <v>3436</v>
      </c>
      <c r="B1" s="2"/>
    </row>
    <row r="2" ht="14.25" spans="1:1">
      <c r="A2" s="3" t="s">
        <v>2470</v>
      </c>
    </row>
    <row r="3" ht="18.75" spans="1:2">
      <c r="A3" s="4" t="s">
        <v>3437</v>
      </c>
      <c r="B3" s="5" t="s">
        <v>3438</v>
      </c>
    </row>
    <row r="4" ht="108" spans="1:2">
      <c r="A4" s="6" t="s">
        <v>3439</v>
      </c>
      <c r="B4" s="7" t="s">
        <v>3440</v>
      </c>
    </row>
    <row r="5" ht="175.5" spans="1:2">
      <c r="A5" s="8" t="s">
        <v>3441</v>
      </c>
      <c r="B5" s="7" t="s">
        <v>3442</v>
      </c>
    </row>
    <row r="6" ht="135" spans="1:2">
      <c r="A6" s="6" t="s">
        <v>3443</v>
      </c>
      <c r="B6" s="7" t="s">
        <v>3444</v>
      </c>
    </row>
    <row r="7" ht="81" spans="1:2">
      <c r="A7" s="6" t="s">
        <v>3445</v>
      </c>
      <c r="B7" s="7" t="s">
        <v>3446</v>
      </c>
    </row>
    <row r="8" ht="148.5" spans="1:2">
      <c r="A8" s="6" t="s">
        <v>3447</v>
      </c>
      <c r="B8" s="7" t="s">
        <v>3448</v>
      </c>
    </row>
    <row r="9" ht="283.5" spans="1:2">
      <c r="A9" s="6" t="s">
        <v>3449</v>
      </c>
      <c r="B9" s="7" t="s">
        <v>3450</v>
      </c>
    </row>
    <row r="10" ht="94.5" spans="1:2">
      <c r="A10" s="9" t="s">
        <v>3451</v>
      </c>
      <c r="B10" s="10" t="s">
        <v>3452</v>
      </c>
    </row>
    <row r="11" ht="54" spans="1:2">
      <c r="A11" s="9" t="s">
        <v>3453</v>
      </c>
      <c r="B11" s="10" t="s">
        <v>3454</v>
      </c>
    </row>
    <row r="12" ht="67.5" spans="1:2">
      <c r="A12" s="9" t="s">
        <v>3455</v>
      </c>
      <c r="B12" s="10" t="s">
        <v>3456</v>
      </c>
    </row>
    <row r="13" ht="54" spans="1:2">
      <c r="A13" s="9" t="s">
        <v>3457</v>
      </c>
      <c r="B13" s="10" t="s">
        <v>3458</v>
      </c>
    </row>
  </sheetData>
  <mergeCells count="1">
    <mergeCell ref="A1:B1"/>
  </mergeCells>
  <conditionalFormatting sqref="A8:A9">
    <cfRule type="expression" dxfId="0" priority="1" stopIfTrue="1">
      <formula>"len($A:$A)=3"</formula>
    </cfRule>
  </conditionalFormatting>
  <conditionalFormatting sqref="A10:A13">
    <cfRule type="expression" dxfId="0" priority="2" stopIfTrue="1">
      <formula>"len($A:$A)=3"</formula>
    </cfRule>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E108"/>
  <sheetViews>
    <sheetView showZeros="0" workbookViewId="0">
      <pane ySplit="5" topLeftCell="A33" activePane="bottomLeft" state="frozen"/>
      <selection/>
      <selection pane="bottomLeft" activeCell="E43" sqref="E43"/>
    </sheetView>
  </sheetViews>
  <sheetFormatPr defaultColWidth="9" defaultRowHeight="14.25" outlineLevelCol="4"/>
  <cols>
    <col min="1" max="1" width="9" style="199" hidden="1" customWidth="1"/>
    <col min="2" max="2" width="44.875" style="199" customWidth="1"/>
    <col min="3" max="4" width="11.625" style="199" customWidth="1"/>
    <col min="5" max="5" width="11.625" style="214" customWidth="1"/>
    <col min="6" max="16384" width="9" style="199"/>
  </cols>
  <sheetData>
    <row r="1" s="223" customFormat="1" ht="25.5" spans="2:5">
      <c r="B1" s="225" t="s">
        <v>2287</v>
      </c>
      <c r="C1" s="225"/>
      <c r="D1" s="225"/>
      <c r="E1" s="225"/>
    </row>
    <row r="2" s="224" customFormat="1" ht="8.25" customHeight="1" spans="2:5">
      <c r="B2" s="226"/>
      <c r="C2" s="226"/>
      <c r="D2" s="226"/>
      <c r="E2" s="226"/>
    </row>
    <row r="3" ht="18.75" customHeight="1" spans="2:5">
      <c r="B3" s="227" t="s">
        <v>2288</v>
      </c>
      <c r="C3" s="227"/>
      <c r="D3" s="227"/>
      <c r="E3" s="246" t="s">
        <v>2289</v>
      </c>
    </row>
    <row r="4" s="48" customFormat="1" ht="24" customHeight="1" spans="1:5">
      <c r="A4" s="228"/>
      <c r="B4" s="201" t="s">
        <v>70</v>
      </c>
      <c r="C4" s="268" t="s">
        <v>129</v>
      </c>
      <c r="D4" s="269" t="s">
        <v>130</v>
      </c>
      <c r="E4" s="270"/>
    </row>
    <row r="5" s="48" customFormat="1" ht="24" customHeight="1" spans="1:5">
      <c r="A5" s="157" t="s">
        <v>73</v>
      </c>
      <c r="B5" s="201"/>
      <c r="C5" s="271"/>
      <c r="D5" s="56" t="s">
        <v>74</v>
      </c>
      <c r="E5" s="59" t="s">
        <v>75</v>
      </c>
    </row>
    <row r="6" s="156" customFormat="1" ht="18.95" customHeight="1" spans="1:5">
      <c r="A6" s="272" t="s">
        <v>76</v>
      </c>
      <c r="B6" s="210" t="s">
        <v>77</v>
      </c>
      <c r="C6" s="211">
        <f>SUM(C7:C23)</f>
        <v>105474</v>
      </c>
      <c r="D6" s="211">
        <f>SUM(D7:D23)</f>
        <v>118920</v>
      </c>
      <c r="E6" s="140">
        <f t="shared" ref="E6:E34" si="0">IF(OR(VALUE(D6)=0,ISERROR(D6/C6-1)),"",ROUND(D6/C6-1,3))</f>
        <v>0.127</v>
      </c>
    </row>
    <row r="7" s="49" customFormat="1" ht="18.95" customHeight="1" spans="1:5">
      <c r="A7" s="273" t="s">
        <v>76</v>
      </c>
      <c r="B7" s="209" t="s">
        <v>78</v>
      </c>
      <c r="C7" s="212">
        <v>66373</v>
      </c>
      <c r="D7" s="212">
        <v>74493</v>
      </c>
      <c r="E7" s="63">
        <f t="shared" si="0"/>
        <v>0.122</v>
      </c>
    </row>
    <row r="8" s="49" customFormat="1" ht="18.95" customHeight="1" spans="1:5">
      <c r="A8" s="273" t="s">
        <v>76</v>
      </c>
      <c r="B8" s="209" t="s">
        <v>79</v>
      </c>
      <c r="C8" s="212"/>
      <c r="D8" s="212"/>
      <c r="E8" s="63" t="str">
        <f t="shared" si="0"/>
        <v/>
      </c>
    </row>
    <row r="9" s="49" customFormat="1" ht="18.95" customHeight="1" spans="1:5">
      <c r="A9" s="273" t="s">
        <v>76</v>
      </c>
      <c r="B9" s="209" t="s">
        <v>80</v>
      </c>
      <c r="C9" s="212">
        <v>12110</v>
      </c>
      <c r="D9" s="212">
        <v>12468</v>
      </c>
      <c r="E9" s="63">
        <f t="shared" si="0"/>
        <v>0.03</v>
      </c>
    </row>
    <row r="10" s="49" customFormat="1" ht="18.95" customHeight="1" spans="1:5">
      <c r="A10" s="273" t="s">
        <v>76</v>
      </c>
      <c r="B10" s="209" t="s">
        <v>81</v>
      </c>
      <c r="C10" s="212"/>
      <c r="D10" s="212"/>
      <c r="E10" s="63" t="str">
        <f t="shared" si="0"/>
        <v/>
      </c>
    </row>
    <row r="11" s="49" customFormat="1" ht="18.95" customHeight="1" spans="1:5">
      <c r="A11" s="273" t="s">
        <v>76</v>
      </c>
      <c r="B11" s="209" t="s">
        <v>82</v>
      </c>
      <c r="C11" s="212"/>
      <c r="D11" s="212"/>
      <c r="E11" s="63" t="str">
        <f t="shared" si="0"/>
        <v/>
      </c>
    </row>
    <row r="12" s="49" customFormat="1" ht="18.95" customHeight="1" spans="1:5">
      <c r="A12" s="273" t="s">
        <v>76</v>
      </c>
      <c r="B12" s="209" t="s">
        <v>83</v>
      </c>
      <c r="C12" s="212"/>
      <c r="D12" s="212"/>
      <c r="E12" s="63" t="str">
        <f t="shared" si="0"/>
        <v/>
      </c>
    </row>
    <row r="13" s="49" customFormat="1" ht="18.95" customHeight="1" spans="1:5">
      <c r="A13" s="273" t="s">
        <v>76</v>
      </c>
      <c r="B13" s="209" t="s">
        <v>84</v>
      </c>
      <c r="C13" s="212">
        <v>26621</v>
      </c>
      <c r="D13" s="212">
        <v>31606</v>
      </c>
      <c r="E13" s="63">
        <f t="shared" si="0"/>
        <v>0.187</v>
      </c>
    </row>
    <row r="14" s="49" customFormat="1" ht="18.95" customHeight="1" spans="1:5">
      <c r="A14" s="273" t="s">
        <v>76</v>
      </c>
      <c r="B14" s="209" t="s">
        <v>85</v>
      </c>
      <c r="C14" s="212"/>
      <c r="D14" s="212"/>
      <c r="E14" s="63" t="str">
        <f t="shared" si="0"/>
        <v/>
      </c>
    </row>
    <row r="15" s="49" customFormat="1" ht="18.95" customHeight="1" spans="1:5">
      <c r="A15" s="273" t="s">
        <v>76</v>
      </c>
      <c r="B15" s="209" t="s">
        <v>86</v>
      </c>
      <c r="C15" s="212">
        <v>370</v>
      </c>
      <c r="D15" s="212">
        <v>353</v>
      </c>
      <c r="E15" s="63">
        <f t="shared" si="0"/>
        <v>-0.046</v>
      </c>
    </row>
    <row r="16" s="49" customFormat="1" ht="18.95" customHeight="1" spans="1:5">
      <c r="A16" s="273" t="s">
        <v>76</v>
      </c>
      <c r="B16" s="209" t="s">
        <v>87</v>
      </c>
      <c r="C16" s="212"/>
      <c r="D16" s="212"/>
      <c r="E16" s="63" t="str">
        <f t="shared" si="0"/>
        <v/>
      </c>
    </row>
    <row r="17" s="49" customFormat="1" ht="18.95" customHeight="1" spans="1:5">
      <c r="A17" s="273" t="s">
        <v>76</v>
      </c>
      <c r="B17" s="209" t="s">
        <v>88</v>
      </c>
      <c r="C17" s="212"/>
      <c r="D17" s="212"/>
      <c r="E17" s="63" t="str">
        <f t="shared" si="0"/>
        <v/>
      </c>
    </row>
    <row r="18" s="49" customFormat="1" ht="18.95" customHeight="1" spans="1:5">
      <c r="A18" s="273" t="s">
        <v>76</v>
      </c>
      <c r="B18" s="209" t="s">
        <v>89</v>
      </c>
      <c r="C18" s="212"/>
      <c r="D18" s="212"/>
      <c r="E18" s="63" t="str">
        <f t="shared" si="0"/>
        <v/>
      </c>
    </row>
    <row r="19" s="49" customFormat="1" ht="18.95" customHeight="1" spans="1:5">
      <c r="A19" s="273" t="s">
        <v>76</v>
      </c>
      <c r="B19" s="209" t="s">
        <v>90</v>
      </c>
      <c r="C19" s="212"/>
      <c r="D19" s="212"/>
      <c r="E19" s="63" t="str">
        <f t="shared" si="0"/>
        <v/>
      </c>
    </row>
    <row r="20" s="49" customFormat="1" ht="18.95" customHeight="1" spans="1:5">
      <c r="A20" s="273" t="s">
        <v>76</v>
      </c>
      <c r="B20" s="209" t="s">
        <v>91</v>
      </c>
      <c r="C20" s="212"/>
      <c r="D20" s="212"/>
      <c r="E20" s="140" t="str">
        <f t="shared" si="0"/>
        <v/>
      </c>
    </row>
    <row r="21" s="49" customFormat="1" ht="18.95" customHeight="1" spans="1:5">
      <c r="A21" s="273" t="s">
        <v>76</v>
      </c>
      <c r="B21" s="209" t="s">
        <v>92</v>
      </c>
      <c r="C21" s="212"/>
      <c r="D21" s="212"/>
      <c r="E21" s="140" t="str">
        <f t="shared" si="0"/>
        <v/>
      </c>
    </row>
    <row r="22" s="49" customFormat="1" ht="18.95" customHeight="1" spans="1:5">
      <c r="A22" s="273" t="s">
        <v>76</v>
      </c>
      <c r="B22" s="209" t="s">
        <v>93</v>
      </c>
      <c r="C22" s="212"/>
      <c r="D22" s="212"/>
      <c r="E22" s="140" t="str">
        <f t="shared" si="0"/>
        <v/>
      </c>
    </row>
    <row r="23" s="49" customFormat="1" ht="18.95" customHeight="1" spans="1:5">
      <c r="A23" s="273" t="s">
        <v>76</v>
      </c>
      <c r="B23" s="209" t="s">
        <v>94</v>
      </c>
      <c r="C23" s="212"/>
      <c r="D23" s="212"/>
      <c r="E23" s="140" t="str">
        <f t="shared" si="0"/>
        <v/>
      </c>
    </row>
    <row r="24" s="156" customFormat="1" ht="18.95" customHeight="1" spans="1:5">
      <c r="A24" s="272" t="s">
        <v>76</v>
      </c>
      <c r="B24" s="210" t="s">
        <v>95</v>
      </c>
      <c r="C24" s="211">
        <f>SUM(C25:C32)</f>
        <v>58502</v>
      </c>
      <c r="D24" s="211">
        <f>SUM(D25:D32)</f>
        <v>55606</v>
      </c>
      <c r="E24" s="140">
        <f t="shared" si="0"/>
        <v>-0.05</v>
      </c>
    </row>
    <row r="25" s="49" customFormat="1" ht="18.95" customHeight="1" spans="1:5">
      <c r="A25" s="273" t="s">
        <v>76</v>
      </c>
      <c r="B25" s="209" t="s">
        <v>96</v>
      </c>
      <c r="C25" s="212">
        <v>12768</v>
      </c>
      <c r="D25" s="212">
        <v>15801</v>
      </c>
      <c r="E25" s="63">
        <f t="shared" si="0"/>
        <v>0.238</v>
      </c>
    </row>
    <row r="26" s="49" customFormat="1" ht="18.95" customHeight="1" spans="1:5">
      <c r="A26" s="273" t="s">
        <v>76</v>
      </c>
      <c r="B26" s="209" t="s">
        <v>97</v>
      </c>
      <c r="C26" s="212">
        <v>15969</v>
      </c>
      <c r="D26" s="212">
        <v>19207</v>
      </c>
      <c r="E26" s="63">
        <f t="shared" si="0"/>
        <v>0.203</v>
      </c>
    </row>
    <row r="27" s="49" customFormat="1" ht="18.95" customHeight="1" spans="1:5">
      <c r="A27" s="273" t="s">
        <v>76</v>
      </c>
      <c r="B27" s="209" t="s">
        <v>98</v>
      </c>
      <c r="C27" s="212">
        <v>2569</v>
      </c>
      <c r="D27" s="212">
        <v>1790</v>
      </c>
      <c r="E27" s="63">
        <f t="shared" si="0"/>
        <v>-0.303</v>
      </c>
    </row>
    <row r="28" s="49" customFormat="1" ht="18.95" customHeight="1" spans="1:5">
      <c r="A28" s="273" t="s">
        <v>76</v>
      </c>
      <c r="B28" s="209" t="s">
        <v>99</v>
      </c>
      <c r="C28" s="212">
        <v>688</v>
      </c>
      <c r="D28" s="212"/>
      <c r="E28" s="63" t="str">
        <f t="shared" si="0"/>
        <v/>
      </c>
    </row>
    <row r="29" s="49" customFormat="1" ht="18.95" customHeight="1" spans="1:5">
      <c r="A29" s="273" t="s">
        <v>76</v>
      </c>
      <c r="B29" s="209" t="s">
        <v>100</v>
      </c>
      <c r="C29" s="212">
        <v>7826</v>
      </c>
      <c r="D29" s="212">
        <v>13384</v>
      </c>
      <c r="E29" s="63">
        <f t="shared" si="0"/>
        <v>0.71</v>
      </c>
    </row>
    <row r="30" s="49" customFormat="1" ht="18.95" customHeight="1" spans="1:5">
      <c r="A30" s="273" t="s">
        <v>76</v>
      </c>
      <c r="B30" s="209" t="s">
        <v>101</v>
      </c>
      <c r="C30" s="212">
        <v>210</v>
      </c>
      <c r="D30" s="212">
        <v>119</v>
      </c>
      <c r="E30" s="63">
        <f t="shared" si="0"/>
        <v>-0.433</v>
      </c>
    </row>
    <row r="31" s="156" customFormat="1" ht="18.95" customHeight="1" spans="1:5">
      <c r="A31" s="273" t="s">
        <v>76</v>
      </c>
      <c r="B31" s="209" t="s">
        <v>102</v>
      </c>
      <c r="C31" s="212">
        <v>5495</v>
      </c>
      <c r="D31" s="212">
        <v>4793</v>
      </c>
      <c r="E31" s="63">
        <f t="shared" si="0"/>
        <v>-0.128</v>
      </c>
    </row>
    <row r="32" s="156" customFormat="1" ht="18.95" customHeight="1" spans="1:5">
      <c r="A32" s="273" t="s">
        <v>76</v>
      </c>
      <c r="B32" s="209" t="s">
        <v>103</v>
      </c>
      <c r="C32" s="212">
        <v>12977</v>
      </c>
      <c r="D32" s="212">
        <v>512</v>
      </c>
      <c r="E32" s="63">
        <f t="shared" si="0"/>
        <v>-0.961</v>
      </c>
    </row>
    <row r="33" s="49" customFormat="1" ht="18.95" customHeight="1" spans="1:5">
      <c r="A33" s="273" t="s">
        <v>76</v>
      </c>
      <c r="B33" s="118" t="s">
        <v>104</v>
      </c>
      <c r="C33" s="211">
        <f>C6+C24</f>
        <v>163976</v>
      </c>
      <c r="D33" s="211">
        <f>D6+D24</f>
        <v>174526</v>
      </c>
      <c r="E33" s="140">
        <f t="shared" si="0"/>
        <v>0.064</v>
      </c>
    </row>
    <row r="34" s="49" customFormat="1" ht="18.95" customHeight="1" spans="1:5">
      <c r="A34" s="272" t="s">
        <v>76</v>
      </c>
      <c r="B34" s="210" t="s">
        <v>105</v>
      </c>
      <c r="C34" s="213">
        <f>SUM(C35:C37)</f>
        <v>1542398</v>
      </c>
      <c r="D34" s="213">
        <f>SUM(D35:D37)</f>
        <v>1729033</v>
      </c>
      <c r="E34" s="140">
        <f t="shared" si="0"/>
        <v>0.121</v>
      </c>
    </row>
    <row r="35" s="49" customFormat="1" ht="18.95" customHeight="1" spans="1:5">
      <c r="A35" s="273" t="s">
        <v>76</v>
      </c>
      <c r="B35" s="209" t="s">
        <v>106</v>
      </c>
      <c r="C35" s="212">
        <v>125968</v>
      </c>
      <c r="D35" s="212">
        <v>126637</v>
      </c>
      <c r="E35" s="140"/>
    </row>
    <row r="36" s="49" customFormat="1" ht="18.95" customHeight="1" spans="1:5">
      <c r="A36" s="273" t="s">
        <v>76</v>
      </c>
      <c r="B36" s="209" t="s">
        <v>107</v>
      </c>
      <c r="C36" s="212">
        <v>745157</v>
      </c>
      <c r="D36" s="212">
        <v>830418</v>
      </c>
      <c r="E36" s="140"/>
    </row>
    <row r="37" s="49" customFormat="1" ht="18.95" customHeight="1" spans="1:5">
      <c r="A37" s="273" t="s">
        <v>76</v>
      </c>
      <c r="B37" s="209" t="s">
        <v>108</v>
      </c>
      <c r="C37" s="212">
        <v>671273</v>
      </c>
      <c r="D37" s="212">
        <v>771978</v>
      </c>
      <c r="E37" s="140"/>
    </row>
    <row r="38" s="49" customFormat="1" ht="18.95" customHeight="1" spans="1:5">
      <c r="A38" s="272" t="s">
        <v>76</v>
      </c>
      <c r="B38" s="210" t="s">
        <v>109</v>
      </c>
      <c r="C38" s="213">
        <f>SUM(C39:C40)</f>
        <v>78684</v>
      </c>
      <c r="D38" s="213">
        <f>SUM(D39:D40)</f>
        <v>89556</v>
      </c>
      <c r="E38" s="140"/>
    </row>
    <row r="39" s="49" customFormat="1" ht="18.95" customHeight="1" spans="1:5">
      <c r="A39" s="273" t="s">
        <v>76</v>
      </c>
      <c r="B39" s="209" t="s">
        <v>2290</v>
      </c>
      <c r="C39" s="212">
        <v>32850</v>
      </c>
      <c r="D39" s="212">
        <v>38815</v>
      </c>
      <c r="E39" s="63"/>
    </row>
    <row r="40" ht="18.95" customHeight="1" spans="1:5">
      <c r="A40" s="273" t="s">
        <v>76</v>
      </c>
      <c r="B40" s="209" t="s">
        <v>2291</v>
      </c>
      <c r="C40" s="212">
        <v>45834</v>
      </c>
      <c r="D40" s="212">
        <v>50741</v>
      </c>
      <c r="E40" s="63"/>
    </row>
    <row r="41" ht="18.95" customHeight="1" spans="1:5">
      <c r="A41" s="272" t="s">
        <v>76</v>
      </c>
      <c r="B41" s="210" t="s">
        <v>112</v>
      </c>
      <c r="C41" s="213"/>
      <c r="D41" s="213">
        <v>207200</v>
      </c>
      <c r="E41" s="140"/>
    </row>
    <row r="42" s="49" customFormat="1" ht="18.95" customHeight="1" spans="1:5">
      <c r="A42" s="272" t="s">
        <v>76</v>
      </c>
      <c r="B42" s="210" t="s">
        <v>113</v>
      </c>
      <c r="C42" s="213">
        <v>28129</v>
      </c>
      <c r="D42" s="213">
        <v>19093</v>
      </c>
      <c r="E42" s="140"/>
    </row>
    <row r="43" s="49" customFormat="1" ht="18.95" customHeight="1" spans="1:5">
      <c r="A43" s="272" t="s">
        <v>76</v>
      </c>
      <c r="B43" s="210" t="s">
        <v>114</v>
      </c>
      <c r="C43" s="213">
        <v>2690</v>
      </c>
      <c r="D43" s="213">
        <v>9970</v>
      </c>
      <c r="E43" s="140"/>
    </row>
    <row r="44" s="49" customFormat="1" ht="18.95" customHeight="1" spans="1:5">
      <c r="A44" s="272" t="s">
        <v>76</v>
      </c>
      <c r="B44" s="210" t="s">
        <v>115</v>
      </c>
      <c r="C44" s="213">
        <v>7717</v>
      </c>
      <c r="D44" s="213">
        <v>6432</v>
      </c>
      <c r="E44" s="140"/>
    </row>
    <row r="45" s="49" customFormat="1" ht="18.95" customHeight="1" spans="1:5">
      <c r="A45" s="272" t="s">
        <v>76</v>
      </c>
      <c r="B45" s="210" t="s">
        <v>116</v>
      </c>
      <c r="C45" s="213">
        <f>SUM(C46:C47)</f>
        <v>536000</v>
      </c>
      <c r="D45" s="213">
        <f>SUM(D46:D47)</f>
        <v>-67400</v>
      </c>
      <c r="E45" s="140"/>
    </row>
    <row r="46" ht="18.95" customHeight="1" spans="1:5">
      <c r="A46" s="273" t="s">
        <v>76</v>
      </c>
      <c r="B46" s="209" t="s">
        <v>117</v>
      </c>
      <c r="C46" s="212">
        <v>152000</v>
      </c>
      <c r="D46" s="212">
        <v>45000</v>
      </c>
      <c r="E46" s="63"/>
    </row>
    <row r="47" ht="18.95" customHeight="1" spans="1:5">
      <c r="A47" s="273" t="s">
        <v>76</v>
      </c>
      <c r="B47" s="209" t="s">
        <v>118</v>
      </c>
      <c r="C47" s="212">
        <v>384000</v>
      </c>
      <c r="D47" s="212">
        <v>-112400</v>
      </c>
      <c r="E47" s="63"/>
    </row>
    <row r="48" s="49" customFormat="1" ht="18.95" customHeight="1" spans="1:5">
      <c r="A48" s="272" t="s">
        <v>76</v>
      </c>
      <c r="B48" s="210" t="s">
        <v>119</v>
      </c>
      <c r="C48" s="213"/>
      <c r="D48" s="213"/>
      <c r="E48" s="140"/>
    </row>
    <row r="49" ht="18.95" customHeight="1" spans="1:5">
      <c r="A49" s="47" t="s">
        <v>76</v>
      </c>
      <c r="B49" s="118" t="s">
        <v>120</v>
      </c>
      <c r="C49" s="211">
        <f>SUM(C33,C34,C38,C42,C43,C45,C48,C44,C41)</f>
        <v>2359594</v>
      </c>
      <c r="D49" s="211">
        <f>SUM(D33,D34,D38,D42,D43,D45,D48,D44,D41)</f>
        <v>2168410</v>
      </c>
      <c r="E49" s="140"/>
    </row>
    <row r="50" ht="18.95" customHeight="1"/>
    <row r="51" ht="18.95" customHeight="1"/>
    <row r="52" ht="18.95" customHeight="1"/>
    <row r="53" ht="18.95" customHeight="1"/>
    <row r="54" ht="18.95" customHeight="1"/>
    <row r="55" ht="18.95" customHeight="1"/>
    <row r="56" ht="18.95" customHeight="1"/>
    <row r="57" ht="18.95" customHeight="1"/>
    <row r="58" ht="18.95" customHeight="1"/>
    <row r="59" ht="18.95" customHeight="1"/>
    <row r="60" ht="18.95" customHeight="1"/>
    <row r="61" ht="18.95" customHeight="1"/>
    <row r="62" ht="18.95" customHeight="1"/>
    <row r="63" ht="18.95" customHeight="1"/>
    <row r="64" ht="18.95" customHeight="1"/>
    <row r="65" ht="18.95" customHeight="1" spans="5:5">
      <c r="E65" s="199"/>
    </row>
    <row r="66" ht="18.95" customHeight="1"/>
    <row r="67" ht="18.95" customHeight="1"/>
    <row r="68" ht="18.95" customHeight="1"/>
    <row r="69" ht="18.95" customHeight="1"/>
    <row r="70" ht="18.95" customHeight="1"/>
    <row r="71" ht="18.95" customHeight="1"/>
    <row r="72" ht="18.95" customHeight="1"/>
    <row r="73" ht="18.95" customHeight="1"/>
    <row r="74" ht="18.95" customHeight="1"/>
    <row r="75" ht="18.95" customHeight="1"/>
    <row r="76" ht="18.95" customHeight="1"/>
    <row r="77" ht="18.95" customHeight="1"/>
    <row r="78" ht="18.95" customHeight="1"/>
    <row r="79" ht="18.95" customHeight="1"/>
    <row r="80" ht="18.95" customHeight="1"/>
    <row r="81" ht="18.95" customHeight="1"/>
    <row r="82" ht="18.95" customHeight="1"/>
    <row r="83" ht="18.95" customHeight="1"/>
    <row r="84" ht="18.95" customHeight="1"/>
    <row r="85" ht="18.95" customHeight="1"/>
    <row r="86" ht="18.95" customHeight="1"/>
    <row r="87" ht="18.95" customHeight="1"/>
    <row r="88" ht="18.95" customHeight="1"/>
    <row r="89" ht="18.95" customHeight="1"/>
    <row r="90" ht="18.95" customHeight="1"/>
    <row r="91" ht="18.95" customHeight="1"/>
    <row r="92" ht="18.95" customHeight="1"/>
    <row r="93" ht="18.95" customHeight="1"/>
    <row r="94" ht="18.95" customHeight="1"/>
    <row r="95" ht="18.95" customHeight="1"/>
    <row r="96" ht="18.95" customHeight="1"/>
    <row r="97" ht="18.95" customHeight="1"/>
    <row r="98" ht="18.95" customHeight="1"/>
    <row r="99" ht="18.95" customHeight="1"/>
    <row r="100" ht="18.95" customHeight="1"/>
    <row r="101" ht="18.95" customHeight="1"/>
    <row r="102" ht="18.95" customHeight="1"/>
    <row r="103" ht="18.95" customHeight="1"/>
    <row r="104" ht="18.95" customHeight="1"/>
    <row r="105" ht="18.95" customHeight="1"/>
    <row r="106" ht="18.95" customHeight="1"/>
    <row r="107" ht="18.95" customHeight="1"/>
    <row r="108" ht="18.95" customHeight="1"/>
  </sheetData>
  <autoFilter ref="A5:E49">
    <extLst/>
  </autoFilter>
  <mergeCells count="4">
    <mergeCell ref="B1:E1"/>
    <mergeCell ref="D4:E4"/>
    <mergeCell ref="B4:B5"/>
    <mergeCell ref="C4:C5"/>
  </mergeCells>
  <conditionalFormatting sqref="B19">
    <cfRule type="expression" dxfId="0" priority="31" stopIfTrue="1">
      <formula>"len($A:$A)=3"</formula>
    </cfRule>
    <cfRule type="expression" dxfId="0" priority="42" stopIfTrue="1">
      <formula>"len($A:$A)=3"</formula>
    </cfRule>
  </conditionalFormatting>
  <conditionalFormatting sqref="B38">
    <cfRule type="expression" dxfId="0" priority="15" stopIfTrue="1">
      <formula>"len($A:$A)=3"</formula>
    </cfRule>
    <cfRule type="expression" dxfId="0" priority="16" stopIfTrue="1">
      <formula>"len($A:$A)=3"</formula>
    </cfRule>
  </conditionalFormatting>
  <conditionalFormatting sqref="E38">
    <cfRule type="cellIs" dxfId="1" priority="13" stopIfTrue="1" operator="lessThan">
      <formula>0</formula>
    </cfRule>
    <cfRule type="cellIs" dxfId="2" priority="14" stopIfTrue="1" operator="greaterThan">
      <formula>5</formula>
    </cfRule>
  </conditionalFormatting>
  <conditionalFormatting sqref="B41">
    <cfRule type="expression" dxfId="0" priority="3" stopIfTrue="1">
      <formula>"len($A:$A)=3"</formula>
    </cfRule>
    <cfRule type="expression" dxfId="0" priority="4" stopIfTrue="1">
      <formula>"len($A:$A)=3"</formula>
    </cfRule>
  </conditionalFormatting>
  <conditionalFormatting sqref="E41">
    <cfRule type="cellIs" dxfId="1" priority="1" stopIfTrue="1" operator="lessThan">
      <formula>0</formula>
    </cfRule>
    <cfRule type="cellIs" dxfId="2" priority="2" stopIfTrue="1" operator="greaterThan">
      <formula>5</formula>
    </cfRule>
  </conditionalFormatting>
  <conditionalFormatting sqref="B48">
    <cfRule type="expression" dxfId="0" priority="7" stopIfTrue="1">
      <formula>"len($A:$A)=3"</formula>
    </cfRule>
    <cfRule type="expression" dxfId="0" priority="8" stopIfTrue="1">
      <formula>"len($A:$A)=3"</formula>
    </cfRule>
  </conditionalFormatting>
  <conditionalFormatting sqref="E48">
    <cfRule type="cellIs" dxfId="1" priority="5" stopIfTrue="1" operator="lessThan">
      <formula>0</formula>
    </cfRule>
    <cfRule type="cellIs" dxfId="2" priority="6" stopIfTrue="1" operator="greaterThan">
      <formula>5</formula>
    </cfRule>
  </conditionalFormatting>
  <conditionalFormatting sqref="B6:B33">
    <cfRule type="expression" dxfId="0" priority="44" stopIfTrue="1">
      <formula>"len($A:$A)=3"</formula>
    </cfRule>
  </conditionalFormatting>
  <conditionalFormatting sqref="B29:B32">
    <cfRule type="expression" dxfId="0" priority="32" stopIfTrue="1">
      <formula>"len($A:$A)=3"</formula>
    </cfRule>
  </conditionalFormatting>
  <conditionalFormatting sqref="B34:B35">
    <cfRule type="expression" dxfId="0" priority="29" stopIfTrue="1">
      <formula>"len($A:$A)=3"</formula>
    </cfRule>
    <cfRule type="expression" dxfId="0" priority="30" stopIfTrue="1">
      <formula>"len($A:$A)=3"</formula>
    </cfRule>
  </conditionalFormatting>
  <conditionalFormatting sqref="B42:B45">
    <cfRule type="expression" dxfId="0" priority="11" stopIfTrue="1">
      <formula>"len($A:$A)=3"</formula>
    </cfRule>
    <cfRule type="expression" dxfId="0" priority="12" stopIfTrue="1">
      <formula>"len($A:$A)=3"</formula>
    </cfRule>
  </conditionalFormatting>
  <conditionalFormatting sqref="E6:E33">
    <cfRule type="cellIs" dxfId="1" priority="38" stopIfTrue="1" operator="lessThan">
      <formula>0</formula>
    </cfRule>
    <cfRule type="cellIs" dxfId="2" priority="39" stopIfTrue="1" operator="greaterThan">
      <formula>5</formula>
    </cfRule>
  </conditionalFormatting>
  <conditionalFormatting sqref="E42:E45">
    <cfRule type="cellIs" dxfId="1" priority="9" stopIfTrue="1" operator="lessThan">
      <formula>0</formula>
    </cfRule>
    <cfRule type="cellIs" dxfId="2" priority="10" stopIfTrue="1" operator="greaterThan">
      <formula>5</formula>
    </cfRule>
  </conditionalFormatting>
  <conditionalFormatting sqref="E46:E47">
    <cfRule type="cellIs" dxfId="1" priority="17" stopIfTrue="1" operator="lessThan">
      <formula>0</formula>
    </cfRule>
    <cfRule type="cellIs" dxfId="2" priority="18" stopIfTrue="1" operator="greaterThan">
      <formula>5</formula>
    </cfRule>
  </conditionalFormatting>
  <conditionalFormatting sqref="B29:B30 B32:B33">
    <cfRule type="expression" dxfId="0" priority="43" stopIfTrue="1">
      <formula>"len($A:$A)=3"</formula>
    </cfRule>
  </conditionalFormatting>
  <conditionalFormatting sqref="E34:E37 E49 E39:E40">
    <cfRule type="cellIs" dxfId="1" priority="27" stopIfTrue="1" operator="lessThan">
      <formula>0</formula>
    </cfRule>
    <cfRule type="cellIs" dxfId="2" priority="28" stopIfTrue="1" operator="greaterThan">
      <formula>5</formula>
    </cfRule>
  </conditionalFormatting>
  <dataValidations count="1">
    <dataValidation type="decimal" operator="greaterThanOrEqual" allowBlank="1" showInputMessage="1" showErrorMessage="1" errorTitle="提示" error="对不起，此处只能输入数字。" sqref="C33:D33 C6:D8">
      <formula1>-99999999999999900000</formula1>
    </dataValidation>
  </dataValidations>
  <printOptions horizontalCentered="1"/>
  <pageMargins left="0.786805555555556" right="0.786805555555556" top="0.786805555555556" bottom="0.786805555555556" header="0.590277777777778" footer="0.393055555555556"/>
  <pageSetup paperSize="9" firstPageNumber="28" orientation="portrait" useFirstPageNumber="1"/>
  <headerFooter alignWithMargins="0">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theme="9" tint="0.599993896298105"/>
  </sheetPr>
  <dimension ref="A1:K1369"/>
  <sheetViews>
    <sheetView showZeros="0" workbookViewId="0">
      <pane ySplit="5" topLeftCell="A1349" activePane="bottomLeft" state="frozen"/>
      <selection/>
      <selection pane="bottomLeft" activeCell="L1363" sqref="L1363"/>
    </sheetView>
  </sheetViews>
  <sheetFormatPr defaultColWidth="9" defaultRowHeight="14.25"/>
  <cols>
    <col min="1" max="5" width="9" style="199" hidden="1" customWidth="1"/>
    <col min="6" max="6" width="13.625" style="199" hidden="1" customWidth="1"/>
    <col min="7" max="7" width="9" style="199" hidden="1" customWidth="1"/>
    <col min="8" max="8" width="47.875" style="199" customWidth="1"/>
    <col min="9" max="10" width="10.625" style="199" customWidth="1"/>
    <col min="11" max="11" width="10.625" style="214" customWidth="1"/>
    <col min="12" max="16384" width="9" style="199"/>
  </cols>
  <sheetData>
    <row r="1" s="223" customFormat="1" ht="25.5" spans="8:11">
      <c r="H1" s="225" t="s">
        <v>2292</v>
      </c>
      <c r="I1" s="225"/>
      <c r="J1" s="225"/>
      <c r="K1" s="225"/>
    </row>
    <row r="2" s="224" customFormat="1" ht="9.75" customHeight="1" spans="8:11">
      <c r="H2" s="226"/>
      <c r="I2" s="226"/>
      <c r="J2" s="226"/>
      <c r="K2" s="226"/>
    </row>
    <row r="3" ht="18.75" customHeight="1" spans="8:11">
      <c r="H3" s="227" t="s">
        <v>2293</v>
      </c>
      <c r="I3" s="227"/>
      <c r="J3" s="245"/>
      <c r="K3" s="246" t="s">
        <v>2289</v>
      </c>
    </row>
    <row r="4" s="48" customFormat="1" ht="24" customHeight="1" spans="1:11">
      <c r="A4" s="228"/>
      <c r="B4" s="229" t="s">
        <v>123</v>
      </c>
      <c r="C4" s="230" t="s">
        <v>124</v>
      </c>
      <c r="D4" s="230" t="s">
        <v>125</v>
      </c>
      <c r="E4" s="231" t="s">
        <v>126</v>
      </c>
      <c r="F4" s="232" t="s">
        <v>127</v>
      </c>
      <c r="G4" s="232" t="s">
        <v>128</v>
      </c>
      <c r="H4" s="201" t="s">
        <v>70</v>
      </c>
      <c r="I4" s="56" t="s">
        <v>129</v>
      </c>
      <c r="J4" s="56" t="s">
        <v>130</v>
      </c>
      <c r="K4" s="56"/>
    </row>
    <row r="5" s="48" customFormat="1" ht="24" customHeight="1" spans="1:11">
      <c r="A5" s="157" t="s">
        <v>73</v>
      </c>
      <c r="B5" s="233"/>
      <c r="C5" s="232"/>
      <c r="D5" s="232"/>
      <c r="E5" s="234"/>
      <c r="F5" s="235"/>
      <c r="G5" s="235"/>
      <c r="H5" s="201"/>
      <c r="I5" s="56"/>
      <c r="J5" s="56" t="s">
        <v>74</v>
      </c>
      <c r="K5" s="59" t="s">
        <v>75</v>
      </c>
    </row>
    <row r="6" s="156" customFormat="1" ht="18.95" customHeight="1" spans="1:11">
      <c r="A6" s="159" t="str">
        <f>IF(AND(I6=0,J6=0),"否","是")</f>
        <v>是</v>
      </c>
      <c r="B6" s="236">
        <v>201</v>
      </c>
      <c r="C6" s="237" t="s">
        <v>131</v>
      </c>
      <c r="D6" s="237" t="s">
        <v>132</v>
      </c>
      <c r="E6" s="237"/>
      <c r="F6" s="237" t="s">
        <v>133</v>
      </c>
      <c r="G6" s="238"/>
      <c r="H6" s="202" t="s">
        <v>134</v>
      </c>
      <c r="I6" s="203">
        <f>SUMIFS(I$7:I$258,$D$7:$D$258,"&lt;&gt;")</f>
        <v>37588</v>
      </c>
      <c r="J6" s="203">
        <f>SUMIFS(J$7:J$258,$D$7:$D$258,"&lt;&gt;")</f>
        <v>43173</v>
      </c>
      <c r="K6" s="140">
        <f t="shared" ref="K6:K70" si="0">IF(OR(VALUE(J6)=0,ISERROR(J6/I6-1)),"",ROUND(J6/I6-1,3))</f>
        <v>0.149</v>
      </c>
    </row>
    <row r="7" s="49" customFormat="1" ht="18.95" customHeight="1" spans="1:11">
      <c r="A7" s="159" t="str">
        <f t="shared" ref="A7:A70" si="1">IF(AND(I7=0,J7=0),"否","是")</f>
        <v>是</v>
      </c>
      <c r="B7" s="239">
        <v>20101</v>
      </c>
      <c r="C7" s="240"/>
      <c r="D7" s="240" t="s">
        <v>135</v>
      </c>
      <c r="E7" s="240"/>
      <c r="F7" s="241" t="s">
        <v>136</v>
      </c>
      <c r="G7" s="238"/>
      <c r="H7" s="204" t="s">
        <v>137</v>
      </c>
      <c r="I7" s="205">
        <f>SUM(I8:I18)</f>
        <v>1799</v>
      </c>
      <c r="J7" s="205">
        <f>SUM(J8:J18)</f>
        <v>1886</v>
      </c>
      <c r="K7" s="63">
        <f t="shared" si="0"/>
        <v>0.048</v>
      </c>
    </row>
    <row r="8" s="49" customFormat="1" ht="18.95" customHeight="1" spans="1:11">
      <c r="A8" s="159" t="str">
        <f t="shared" si="1"/>
        <v>是</v>
      </c>
      <c r="B8" s="239">
        <v>2010101</v>
      </c>
      <c r="C8" s="240"/>
      <c r="D8" s="240"/>
      <c r="E8" s="240" t="s">
        <v>135</v>
      </c>
      <c r="F8" s="242" t="s">
        <v>138</v>
      </c>
      <c r="G8" s="238">
        <v>3</v>
      </c>
      <c r="H8" s="204" t="s">
        <v>139</v>
      </c>
      <c r="I8" s="205">
        <v>905</v>
      </c>
      <c r="J8" s="205">
        <v>1276</v>
      </c>
      <c r="K8" s="63">
        <f t="shared" si="0"/>
        <v>0.41</v>
      </c>
    </row>
    <row r="9" s="49" customFormat="1" ht="18.95" customHeight="1" spans="1:11">
      <c r="A9" s="159" t="str">
        <f t="shared" si="1"/>
        <v>是</v>
      </c>
      <c r="B9" s="239">
        <v>2010102</v>
      </c>
      <c r="C9" s="240"/>
      <c r="D9" s="240"/>
      <c r="E9" s="240" t="s">
        <v>140</v>
      </c>
      <c r="F9" s="242" t="s">
        <v>141</v>
      </c>
      <c r="G9" s="238">
        <v>3</v>
      </c>
      <c r="H9" s="204" t="s">
        <v>142</v>
      </c>
      <c r="I9" s="205">
        <v>448</v>
      </c>
      <c r="J9" s="205">
        <v>231</v>
      </c>
      <c r="K9" s="63">
        <f t="shared" si="0"/>
        <v>-0.484</v>
      </c>
    </row>
    <row r="10" s="49" customFormat="1" ht="18.95" hidden="1" customHeight="1" spans="1:11">
      <c r="A10" s="159" t="str">
        <f t="shared" si="1"/>
        <v>否</v>
      </c>
      <c r="B10" s="239">
        <v>2010103</v>
      </c>
      <c r="C10" s="240"/>
      <c r="D10" s="240"/>
      <c r="E10" s="240" t="s">
        <v>143</v>
      </c>
      <c r="F10" s="242" t="s">
        <v>144</v>
      </c>
      <c r="G10" s="238">
        <v>3</v>
      </c>
      <c r="H10" s="243" t="s">
        <v>145</v>
      </c>
      <c r="I10" s="205">
        <v>0</v>
      </c>
      <c r="J10" s="205">
        <v>0</v>
      </c>
      <c r="K10" s="63" t="str">
        <f t="shared" si="0"/>
        <v/>
      </c>
    </row>
    <row r="11" s="49" customFormat="1" ht="18.95" customHeight="1" spans="1:11">
      <c r="A11" s="159" t="str">
        <f t="shared" si="1"/>
        <v>是</v>
      </c>
      <c r="B11" s="239">
        <v>2010104</v>
      </c>
      <c r="C11" s="240"/>
      <c r="D11" s="240"/>
      <c r="E11" s="240" t="s">
        <v>146</v>
      </c>
      <c r="F11" s="242" t="s">
        <v>147</v>
      </c>
      <c r="G11" s="238">
        <v>3</v>
      </c>
      <c r="H11" s="204" t="s">
        <v>148</v>
      </c>
      <c r="I11" s="205">
        <v>236</v>
      </c>
      <c r="J11" s="205">
        <v>263</v>
      </c>
      <c r="K11" s="63">
        <f t="shared" si="0"/>
        <v>0.114</v>
      </c>
    </row>
    <row r="12" s="49" customFormat="1" ht="18.95" customHeight="1" spans="1:11">
      <c r="A12" s="159" t="str">
        <f t="shared" si="1"/>
        <v>是</v>
      </c>
      <c r="B12" s="239">
        <v>2010105</v>
      </c>
      <c r="C12" s="240"/>
      <c r="D12" s="240"/>
      <c r="E12" s="240" t="s">
        <v>149</v>
      </c>
      <c r="F12" s="242" t="s">
        <v>150</v>
      </c>
      <c r="G12" s="238">
        <v>3</v>
      </c>
      <c r="H12" s="204" t="s">
        <v>151</v>
      </c>
      <c r="I12" s="205">
        <v>30</v>
      </c>
      <c r="J12" s="205">
        <v>0</v>
      </c>
      <c r="K12" s="63" t="str">
        <f t="shared" si="0"/>
        <v/>
      </c>
    </row>
    <row r="13" s="49" customFormat="1" ht="18.95" customHeight="1" spans="1:11">
      <c r="A13" s="159" t="str">
        <f t="shared" si="1"/>
        <v>是</v>
      </c>
      <c r="B13" s="239">
        <v>2010106</v>
      </c>
      <c r="C13" s="240"/>
      <c r="D13" s="240"/>
      <c r="E13" s="240" t="s">
        <v>152</v>
      </c>
      <c r="F13" s="242" t="s">
        <v>153</v>
      </c>
      <c r="G13" s="238">
        <v>3</v>
      </c>
      <c r="H13" s="204" t="s">
        <v>154</v>
      </c>
      <c r="I13" s="205">
        <v>21</v>
      </c>
      <c r="J13" s="205">
        <v>0</v>
      </c>
      <c r="K13" s="63" t="str">
        <f t="shared" si="0"/>
        <v/>
      </c>
    </row>
    <row r="14" s="49" customFormat="1" ht="18.95" hidden="1" customHeight="1" spans="1:11">
      <c r="A14" s="159" t="str">
        <f t="shared" si="1"/>
        <v>否</v>
      </c>
      <c r="B14" s="239">
        <v>2010107</v>
      </c>
      <c r="C14" s="240"/>
      <c r="D14" s="240"/>
      <c r="E14" s="240" t="s">
        <v>155</v>
      </c>
      <c r="F14" s="242" t="s">
        <v>156</v>
      </c>
      <c r="G14" s="238">
        <v>3</v>
      </c>
      <c r="H14" s="243" t="s">
        <v>157</v>
      </c>
      <c r="I14" s="205">
        <v>0</v>
      </c>
      <c r="J14" s="205">
        <v>0</v>
      </c>
      <c r="K14" s="63" t="str">
        <f t="shared" si="0"/>
        <v/>
      </c>
    </row>
    <row r="15" s="49" customFormat="1" ht="18.95" customHeight="1" spans="1:11">
      <c r="A15" s="159" t="str">
        <f t="shared" si="1"/>
        <v>是</v>
      </c>
      <c r="B15" s="239">
        <v>2010108</v>
      </c>
      <c r="C15" s="240"/>
      <c r="D15" s="240"/>
      <c r="E15" s="240" t="s">
        <v>158</v>
      </c>
      <c r="F15" s="242" t="s">
        <v>159</v>
      </c>
      <c r="G15" s="238">
        <v>3</v>
      </c>
      <c r="H15" s="204" t="s">
        <v>160</v>
      </c>
      <c r="I15" s="205">
        <v>147</v>
      </c>
      <c r="J15" s="205">
        <v>116</v>
      </c>
      <c r="K15" s="63">
        <f t="shared" si="0"/>
        <v>-0.211</v>
      </c>
    </row>
    <row r="16" s="49" customFormat="1" ht="18.95" hidden="1" customHeight="1" spans="1:11">
      <c r="A16" s="159" t="str">
        <f t="shared" si="1"/>
        <v>否</v>
      </c>
      <c r="B16" s="239">
        <v>2010109</v>
      </c>
      <c r="C16" s="240"/>
      <c r="D16" s="240"/>
      <c r="E16" s="240" t="s">
        <v>161</v>
      </c>
      <c r="F16" s="242" t="s">
        <v>162</v>
      </c>
      <c r="G16" s="238">
        <v>3</v>
      </c>
      <c r="H16" s="204" t="s">
        <v>163</v>
      </c>
      <c r="I16" s="205">
        <v>0</v>
      </c>
      <c r="J16" s="205">
        <v>0</v>
      </c>
      <c r="K16" s="63" t="str">
        <f t="shared" si="0"/>
        <v/>
      </c>
    </row>
    <row r="17" s="49" customFormat="1" ht="18.95" hidden="1" customHeight="1" spans="1:11">
      <c r="A17" s="159" t="str">
        <f t="shared" si="1"/>
        <v>否</v>
      </c>
      <c r="B17" s="239">
        <v>2010150</v>
      </c>
      <c r="C17" s="240"/>
      <c r="D17" s="240"/>
      <c r="E17" s="240" t="s">
        <v>164</v>
      </c>
      <c r="F17" s="242" t="s">
        <v>165</v>
      </c>
      <c r="G17" s="238">
        <v>3</v>
      </c>
      <c r="H17" s="243" t="s">
        <v>166</v>
      </c>
      <c r="I17" s="205">
        <v>0</v>
      </c>
      <c r="J17" s="205">
        <v>0</v>
      </c>
      <c r="K17" s="63" t="str">
        <f t="shared" si="0"/>
        <v/>
      </c>
    </row>
    <row r="18" s="49" customFormat="1" ht="18.95" customHeight="1" spans="1:11">
      <c r="A18" s="159" t="str">
        <f t="shared" si="1"/>
        <v>是</v>
      </c>
      <c r="B18" s="239">
        <v>2010199</v>
      </c>
      <c r="C18" s="240"/>
      <c r="D18" s="240"/>
      <c r="E18" s="240" t="s">
        <v>167</v>
      </c>
      <c r="F18" s="242" t="s">
        <v>168</v>
      </c>
      <c r="G18" s="238">
        <v>3</v>
      </c>
      <c r="H18" s="204" t="s">
        <v>169</v>
      </c>
      <c r="I18" s="205">
        <v>12</v>
      </c>
      <c r="J18" s="205">
        <v>0</v>
      </c>
      <c r="K18" s="63" t="str">
        <f t="shared" si="0"/>
        <v/>
      </c>
    </row>
    <row r="19" s="49" customFormat="1" ht="18.95" customHeight="1" spans="1:11">
      <c r="A19" s="159" t="str">
        <f t="shared" si="1"/>
        <v>是</v>
      </c>
      <c r="B19" s="239">
        <v>20102</v>
      </c>
      <c r="C19" s="240"/>
      <c r="D19" s="240" t="s">
        <v>140</v>
      </c>
      <c r="E19" s="240"/>
      <c r="F19" s="241" t="s">
        <v>170</v>
      </c>
      <c r="G19" s="238"/>
      <c r="H19" s="204" t="s">
        <v>171</v>
      </c>
      <c r="I19" s="205">
        <f>SUM(I20:I27)</f>
        <v>1758</v>
      </c>
      <c r="J19" s="205">
        <f>SUM(J20:J27)</f>
        <v>1893</v>
      </c>
      <c r="K19" s="63">
        <f t="shared" si="0"/>
        <v>0.077</v>
      </c>
    </row>
    <row r="20" s="49" customFormat="1" ht="18.95" customHeight="1" spans="1:11">
      <c r="A20" s="159" t="str">
        <f t="shared" si="1"/>
        <v>是</v>
      </c>
      <c r="B20" s="239">
        <v>2010201</v>
      </c>
      <c r="C20" s="240"/>
      <c r="D20" s="240"/>
      <c r="E20" s="240" t="s">
        <v>135</v>
      </c>
      <c r="F20" s="242" t="s">
        <v>138</v>
      </c>
      <c r="G20" s="238">
        <v>3</v>
      </c>
      <c r="H20" s="204" t="s">
        <v>139</v>
      </c>
      <c r="I20" s="205">
        <v>956</v>
      </c>
      <c r="J20" s="205">
        <v>1365</v>
      </c>
      <c r="K20" s="63">
        <f t="shared" si="0"/>
        <v>0.428</v>
      </c>
    </row>
    <row r="21" s="49" customFormat="1" ht="18.95" customHeight="1" spans="1:11">
      <c r="A21" s="159" t="str">
        <f t="shared" si="1"/>
        <v>是</v>
      </c>
      <c r="B21" s="239">
        <v>2010202</v>
      </c>
      <c r="C21" s="240"/>
      <c r="D21" s="240"/>
      <c r="E21" s="240" t="s">
        <v>140</v>
      </c>
      <c r="F21" s="242" t="s">
        <v>141</v>
      </c>
      <c r="G21" s="238">
        <v>3</v>
      </c>
      <c r="H21" s="204" t="s">
        <v>142</v>
      </c>
      <c r="I21" s="205">
        <v>455</v>
      </c>
      <c r="J21" s="205">
        <v>203</v>
      </c>
      <c r="K21" s="63">
        <f t="shared" si="0"/>
        <v>-0.554</v>
      </c>
    </row>
    <row r="22" s="49" customFormat="1" ht="18.95" hidden="1" customHeight="1" spans="1:11">
      <c r="A22" s="159" t="str">
        <f t="shared" si="1"/>
        <v>否</v>
      </c>
      <c r="B22" s="239">
        <v>2010203</v>
      </c>
      <c r="C22" s="240"/>
      <c r="D22" s="240"/>
      <c r="E22" s="240" t="s">
        <v>143</v>
      </c>
      <c r="F22" s="242" t="s">
        <v>144</v>
      </c>
      <c r="G22" s="238">
        <v>3</v>
      </c>
      <c r="H22" s="243" t="s">
        <v>145</v>
      </c>
      <c r="I22" s="205">
        <v>0</v>
      </c>
      <c r="J22" s="205">
        <v>0</v>
      </c>
      <c r="K22" s="63" t="str">
        <f t="shared" si="0"/>
        <v/>
      </c>
    </row>
    <row r="23" s="49" customFormat="1" ht="18.95" customHeight="1" spans="1:11">
      <c r="A23" s="159" t="str">
        <f t="shared" si="1"/>
        <v>是</v>
      </c>
      <c r="B23" s="239">
        <v>2010204</v>
      </c>
      <c r="C23" s="240"/>
      <c r="D23" s="240"/>
      <c r="E23" s="240" t="s">
        <v>146</v>
      </c>
      <c r="F23" s="242" t="s">
        <v>172</v>
      </c>
      <c r="G23" s="238">
        <v>3</v>
      </c>
      <c r="H23" s="204" t="s">
        <v>173</v>
      </c>
      <c r="I23" s="205">
        <v>165</v>
      </c>
      <c r="J23" s="205">
        <v>165</v>
      </c>
      <c r="K23" s="63">
        <f t="shared" si="0"/>
        <v>0</v>
      </c>
    </row>
    <row r="24" s="49" customFormat="1" ht="18.95" customHeight="1" spans="1:11">
      <c r="A24" s="159" t="str">
        <f t="shared" si="1"/>
        <v>是</v>
      </c>
      <c r="B24" s="239">
        <v>2010205</v>
      </c>
      <c r="C24" s="240"/>
      <c r="D24" s="240"/>
      <c r="E24" s="240" t="s">
        <v>149</v>
      </c>
      <c r="F24" s="242" t="s">
        <v>174</v>
      </c>
      <c r="G24" s="238">
        <v>3</v>
      </c>
      <c r="H24" s="204" t="s">
        <v>175</v>
      </c>
      <c r="I24" s="205">
        <v>136</v>
      </c>
      <c r="J24" s="205">
        <v>0</v>
      </c>
      <c r="K24" s="63" t="str">
        <f t="shared" si="0"/>
        <v/>
      </c>
    </row>
    <row r="25" s="49" customFormat="1" ht="18.95" customHeight="1" spans="1:11">
      <c r="A25" s="159" t="str">
        <f t="shared" si="1"/>
        <v>是</v>
      </c>
      <c r="B25" s="239">
        <v>2010206</v>
      </c>
      <c r="C25" s="240"/>
      <c r="D25" s="240"/>
      <c r="E25" s="240" t="s">
        <v>152</v>
      </c>
      <c r="F25" s="242" t="s">
        <v>176</v>
      </c>
      <c r="G25" s="238">
        <v>3</v>
      </c>
      <c r="H25" s="204" t="s">
        <v>177</v>
      </c>
      <c r="I25" s="205">
        <v>11</v>
      </c>
      <c r="J25" s="205">
        <v>24</v>
      </c>
      <c r="K25" s="63">
        <f t="shared" si="0"/>
        <v>1.182</v>
      </c>
    </row>
    <row r="26" s="49" customFormat="1" ht="18.95" hidden="1" customHeight="1" spans="1:11">
      <c r="A26" s="159" t="str">
        <f t="shared" si="1"/>
        <v>否</v>
      </c>
      <c r="B26" s="239">
        <v>2010250</v>
      </c>
      <c r="C26" s="240"/>
      <c r="D26" s="240"/>
      <c r="E26" s="240" t="s">
        <v>164</v>
      </c>
      <c r="F26" s="242" t="s">
        <v>165</v>
      </c>
      <c r="G26" s="238">
        <v>3</v>
      </c>
      <c r="H26" s="243" t="s">
        <v>166</v>
      </c>
      <c r="I26" s="205">
        <v>0</v>
      </c>
      <c r="J26" s="205">
        <v>0</v>
      </c>
      <c r="K26" s="63" t="str">
        <f t="shared" si="0"/>
        <v/>
      </c>
    </row>
    <row r="27" s="49" customFormat="1" ht="18.95" customHeight="1" spans="1:11">
      <c r="A27" s="159" t="str">
        <f t="shared" si="1"/>
        <v>是</v>
      </c>
      <c r="B27" s="239">
        <v>2010299</v>
      </c>
      <c r="C27" s="240"/>
      <c r="D27" s="240"/>
      <c r="E27" s="240" t="s">
        <v>167</v>
      </c>
      <c r="F27" s="242" t="s">
        <v>178</v>
      </c>
      <c r="G27" s="238">
        <v>3</v>
      </c>
      <c r="H27" s="204" t="s">
        <v>179</v>
      </c>
      <c r="I27" s="205">
        <v>35</v>
      </c>
      <c r="J27" s="205">
        <v>136</v>
      </c>
      <c r="K27" s="63">
        <f t="shared" si="0"/>
        <v>2.886</v>
      </c>
    </row>
    <row r="28" s="49" customFormat="1" ht="18.95" customHeight="1" spans="1:11">
      <c r="A28" s="159" t="str">
        <f t="shared" si="1"/>
        <v>是</v>
      </c>
      <c r="B28" s="239">
        <v>20103</v>
      </c>
      <c r="C28" s="240"/>
      <c r="D28" s="240" t="s">
        <v>143</v>
      </c>
      <c r="E28" s="240"/>
      <c r="F28" s="241" t="s">
        <v>180</v>
      </c>
      <c r="G28" s="238"/>
      <c r="H28" s="204" t="s">
        <v>181</v>
      </c>
      <c r="I28" s="205">
        <f>SUM(I29:I39)</f>
        <v>6634</v>
      </c>
      <c r="J28" s="205">
        <f>SUM(J29:J39)</f>
        <v>8981</v>
      </c>
      <c r="K28" s="63">
        <f t="shared" si="0"/>
        <v>0.354</v>
      </c>
    </row>
    <row r="29" s="49" customFormat="1" ht="18.95" customHeight="1" spans="1:11">
      <c r="A29" s="159" t="str">
        <f t="shared" si="1"/>
        <v>是</v>
      </c>
      <c r="B29" s="239">
        <v>2010301</v>
      </c>
      <c r="C29" s="240"/>
      <c r="D29" s="240"/>
      <c r="E29" s="240" t="s">
        <v>135</v>
      </c>
      <c r="F29" s="242" t="s">
        <v>138</v>
      </c>
      <c r="G29" s="238">
        <v>3</v>
      </c>
      <c r="H29" s="204" t="s">
        <v>139</v>
      </c>
      <c r="I29" s="205">
        <v>3400</v>
      </c>
      <c r="J29" s="205">
        <v>4555</v>
      </c>
      <c r="K29" s="63">
        <f t="shared" si="0"/>
        <v>0.34</v>
      </c>
    </row>
    <row r="30" s="49" customFormat="1" ht="18.95" customHeight="1" spans="1:11">
      <c r="A30" s="159" t="str">
        <f t="shared" si="1"/>
        <v>是</v>
      </c>
      <c r="B30" s="239">
        <v>2010302</v>
      </c>
      <c r="C30" s="240"/>
      <c r="D30" s="240"/>
      <c r="E30" s="240" t="s">
        <v>140</v>
      </c>
      <c r="F30" s="242" t="s">
        <v>141</v>
      </c>
      <c r="G30" s="238">
        <v>3</v>
      </c>
      <c r="H30" s="204" t="s">
        <v>142</v>
      </c>
      <c r="I30" s="205">
        <v>3232</v>
      </c>
      <c r="J30" s="205">
        <v>4424</v>
      </c>
      <c r="K30" s="63">
        <f t="shared" si="0"/>
        <v>0.369</v>
      </c>
    </row>
    <row r="31" s="49" customFormat="1" ht="18.95" hidden="1" customHeight="1" spans="1:11">
      <c r="A31" s="159" t="str">
        <f t="shared" si="1"/>
        <v>否</v>
      </c>
      <c r="B31" s="239">
        <v>2010303</v>
      </c>
      <c r="C31" s="240"/>
      <c r="D31" s="240"/>
      <c r="E31" s="240" t="s">
        <v>143</v>
      </c>
      <c r="F31" s="242" t="s">
        <v>144</v>
      </c>
      <c r="G31" s="238">
        <v>3</v>
      </c>
      <c r="H31" s="243" t="s">
        <v>145</v>
      </c>
      <c r="I31" s="205">
        <v>0</v>
      </c>
      <c r="J31" s="205">
        <v>0</v>
      </c>
      <c r="K31" s="63" t="str">
        <f t="shared" si="0"/>
        <v/>
      </c>
    </row>
    <row r="32" s="49" customFormat="1" ht="18.95" hidden="1" customHeight="1" spans="1:11">
      <c r="A32" s="159" t="str">
        <f t="shared" si="1"/>
        <v>否</v>
      </c>
      <c r="B32" s="239">
        <v>2010304</v>
      </c>
      <c r="C32" s="240"/>
      <c r="D32" s="240"/>
      <c r="E32" s="240" t="s">
        <v>146</v>
      </c>
      <c r="F32" s="242" t="s">
        <v>182</v>
      </c>
      <c r="G32" s="238">
        <v>3</v>
      </c>
      <c r="H32" s="243" t="s">
        <v>183</v>
      </c>
      <c r="I32" s="205">
        <v>0</v>
      </c>
      <c r="J32" s="205">
        <v>0</v>
      </c>
      <c r="K32" s="63" t="str">
        <f t="shared" si="0"/>
        <v/>
      </c>
    </row>
    <row r="33" s="49" customFormat="1" ht="18.95" customHeight="1" spans="1:11">
      <c r="A33" s="159" t="str">
        <f t="shared" si="1"/>
        <v>是</v>
      </c>
      <c r="B33" s="239">
        <v>2010305</v>
      </c>
      <c r="C33" s="240"/>
      <c r="D33" s="240"/>
      <c r="E33" s="240" t="s">
        <v>149</v>
      </c>
      <c r="F33" s="242" t="s">
        <v>184</v>
      </c>
      <c r="G33" s="238">
        <v>3</v>
      </c>
      <c r="H33" s="204" t="s">
        <v>185</v>
      </c>
      <c r="I33" s="205">
        <v>2</v>
      </c>
      <c r="J33" s="205">
        <v>2</v>
      </c>
      <c r="K33" s="63">
        <f t="shared" si="0"/>
        <v>0</v>
      </c>
    </row>
    <row r="34" s="49" customFormat="1" ht="18.95" hidden="1" customHeight="1" spans="1:11">
      <c r="A34" s="159" t="str">
        <f t="shared" si="1"/>
        <v>否</v>
      </c>
      <c r="B34" s="239">
        <v>2010306</v>
      </c>
      <c r="C34" s="240"/>
      <c r="D34" s="240"/>
      <c r="E34" s="240" t="s">
        <v>152</v>
      </c>
      <c r="F34" s="242" t="s">
        <v>186</v>
      </c>
      <c r="G34" s="238">
        <v>3</v>
      </c>
      <c r="H34" s="243" t="s">
        <v>187</v>
      </c>
      <c r="I34" s="205">
        <v>0</v>
      </c>
      <c r="J34" s="205">
        <v>0</v>
      </c>
      <c r="K34" s="63" t="str">
        <f t="shared" si="0"/>
        <v/>
      </c>
    </row>
    <row r="35" ht="18.95" hidden="1" customHeight="1" spans="1:11">
      <c r="A35" s="159" t="str">
        <f t="shared" si="1"/>
        <v>否</v>
      </c>
      <c r="B35" s="239">
        <v>2010307</v>
      </c>
      <c r="C35" s="240"/>
      <c r="D35" s="240"/>
      <c r="E35" s="240" t="s">
        <v>155</v>
      </c>
      <c r="F35" s="242" t="s">
        <v>188</v>
      </c>
      <c r="G35" s="238">
        <v>3</v>
      </c>
      <c r="H35" s="243" t="s">
        <v>189</v>
      </c>
      <c r="I35" s="205">
        <v>0</v>
      </c>
      <c r="J35" s="205">
        <v>0</v>
      </c>
      <c r="K35" s="63" t="str">
        <f t="shared" si="0"/>
        <v/>
      </c>
    </row>
    <row r="36" ht="18.95" hidden="1" customHeight="1" spans="1:11">
      <c r="A36" s="159" t="str">
        <f t="shared" si="1"/>
        <v>否</v>
      </c>
      <c r="B36" s="239">
        <v>2010308</v>
      </c>
      <c r="C36" s="240"/>
      <c r="D36" s="240"/>
      <c r="E36" s="240" t="s">
        <v>158</v>
      </c>
      <c r="F36" s="242" t="s">
        <v>190</v>
      </c>
      <c r="G36" s="238">
        <v>3</v>
      </c>
      <c r="H36" s="204" t="s">
        <v>191</v>
      </c>
      <c r="I36" s="205">
        <v>0</v>
      </c>
      <c r="J36" s="205">
        <v>0</v>
      </c>
      <c r="K36" s="63" t="str">
        <f t="shared" si="0"/>
        <v/>
      </c>
    </row>
    <row r="37" ht="18.95" hidden="1" customHeight="1" spans="1:11">
      <c r="A37" s="159" t="str">
        <f t="shared" si="1"/>
        <v>否</v>
      </c>
      <c r="B37" s="239">
        <v>2010309</v>
      </c>
      <c r="C37" s="240"/>
      <c r="D37" s="240"/>
      <c r="E37" s="240" t="s">
        <v>161</v>
      </c>
      <c r="F37" s="242" t="s">
        <v>192</v>
      </c>
      <c r="G37" s="238">
        <v>3</v>
      </c>
      <c r="H37" s="243" t="s">
        <v>193</v>
      </c>
      <c r="I37" s="205">
        <v>0</v>
      </c>
      <c r="J37" s="205">
        <v>0</v>
      </c>
      <c r="K37" s="63" t="str">
        <f t="shared" si="0"/>
        <v/>
      </c>
    </row>
    <row r="38" ht="18.95" hidden="1" customHeight="1" spans="1:11">
      <c r="A38" s="159" t="str">
        <f t="shared" si="1"/>
        <v>否</v>
      </c>
      <c r="B38" s="239">
        <v>2010350</v>
      </c>
      <c r="C38" s="240"/>
      <c r="D38" s="240"/>
      <c r="E38" s="240" t="s">
        <v>164</v>
      </c>
      <c r="F38" s="242" t="s">
        <v>165</v>
      </c>
      <c r="G38" s="238">
        <v>3</v>
      </c>
      <c r="H38" s="243" t="s">
        <v>166</v>
      </c>
      <c r="I38" s="205">
        <v>0</v>
      </c>
      <c r="J38" s="205">
        <v>0</v>
      </c>
      <c r="K38" s="63" t="str">
        <f t="shared" si="0"/>
        <v/>
      </c>
    </row>
    <row r="39" ht="18.95" hidden="1" customHeight="1" spans="1:11">
      <c r="A39" s="159" t="str">
        <f t="shared" si="1"/>
        <v>否</v>
      </c>
      <c r="B39" s="239">
        <v>2010399</v>
      </c>
      <c r="C39" s="240"/>
      <c r="D39" s="240"/>
      <c r="E39" s="240" t="s">
        <v>167</v>
      </c>
      <c r="F39" s="242" t="s">
        <v>194</v>
      </c>
      <c r="G39" s="238">
        <v>3</v>
      </c>
      <c r="H39" s="204" t="s">
        <v>195</v>
      </c>
      <c r="I39" s="205">
        <v>0</v>
      </c>
      <c r="J39" s="205">
        <v>0</v>
      </c>
      <c r="K39" s="63" t="str">
        <f t="shared" si="0"/>
        <v/>
      </c>
    </row>
    <row r="40" ht="18.95" customHeight="1" spans="1:11">
      <c r="A40" s="159" t="str">
        <f t="shared" si="1"/>
        <v>是</v>
      </c>
      <c r="B40" s="239">
        <v>20104</v>
      </c>
      <c r="C40" s="240"/>
      <c r="D40" s="240" t="s">
        <v>146</v>
      </c>
      <c r="E40" s="240"/>
      <c r="F40" s="241" t="s">
        <v>196</v>
      </c>
      <c r="G40" s="238"/>
      <c r="H40" s="204" t="s">
        <v>197</v>
      </c>
      <c r="I40" s="205">
        <f>SUM(I41:I51)</f>
        <v>2125</v>
      </c>
      <c r="J40" s="205">
        <f>SUM(J41:J51)</f>
        <v>2553</v>
      </c>
      <c r="K40" s="63">
        <f t="shared" si="0"/>
        <v>0.201</v>
      </c>
    </row>
    <row r="41" ht="18.95" customHeight="1" spans="1:11">
      <c r="A41" s="159" t="str">
        <f t="shared" si="1"/>
        <v>是</v>
      </c>
      <c r="B41" s="239">
        <v>2010401</v>
      </c>
      <c r="C41" s="240"/>
      <c r="D41" s="240"/>
      <c r="E41" s="240" t="s">
        <v>135</v>
      </c>
      <c r="F41" s="242" t="s">
        <v>138</v>
      </c>
      <c r="G41" s="238">
        <v>3</v>
      </c>
      <c r="H41" s="204" t="s">
        <v>139</v>
      </c>
      <c r="I41" s="205">
        <v>1008</v>
      </c>
      <c r="J41" s="205">
        <v>1631</v>
      </c>
      <c r="K41" s="63">
        <f t="shared" si="0"/>
        <v>0.618</v>
      </c>
    </row>
    <row r="42" ht="18.95" customHeight="1" spans="1:11">
      <c r="A42" s="159" t="str">
        <f t="shared" si="1"/>
        <v>是</v>
      </c>
      <c r="B42" s="239">
        <v>2010402</v>
      </c>
      <c r="C42" s="240"/>
      <c r="D42" s="240"/>
      <c r="E42" s="240" t="s">
        <v>140</v>
      </c>
      <c r="F42" s="242" t="s">
        <v>141</v>
      </c>
      <c r="G42" s="238">
        <v>3</v>
      </c>
      <c r="H42" s="204" t="s">
        <v>142</v>
      </c>
      <c r="I42" s="205">
        <v>910</v>
      </c>
      <c r="J42" s="205">
        <v>625</v>
      </c>
      <c r="K42" s="63">
        <f t="shared" si="0"/>
        <v>-0.313</v>
      </c>
    </row>
    <row r="43" ht="18.95" hidden="1" customHeight="1" spans="1:11">
      <c r="A43" s="159" t="str">
        <f t="shared" si="1"/>
        <v>否</v>
      </c>
      <c r="B43" s="239">
        <v>2010403</v>
      </c>
      <c r="C43" s="240"/>
      <c r="D43" s="240"/>
      <c r="E43" s="240" t="s">
        <v>143</v>
      </c>
      <c r="F43" s="242" t="s">
        <v>144</v>
      </c>
      <c r="G43" s="238">
        <v>3</v>
      </c>
      <c r="H43" s="243" t="s">
        <v>145</v>
      </c>
      <c r="I43" s="205">
        <v>0</v>
      </c>
      <c r="J43" s="205">
        <v>0</v>
      </c>
      <c r="K43" s="63" t="str">
        <f t="shared" si="0"/>
        <v/>
      </c>
    </row>
    <row r="44" ht="18.95" hidden="1" customHeight="1" spans="1:11">
      <c r="A44" s="159" t="str">
        <f t="shared" si="1"/>
        <v>否</v>
      </c>
      <c r="B44" s="239">
        <v>2010404</v>
      </c>
      <c r="C44" s="240"/>
      <c r="D44" s="240"/>
      <c r="E44" s="240" t="s">
        <v>146</v>
      </c>
      <c r="F44" s="242" t="s">
        <v>198</v>
      </c>
      <c r="G44" s="238">
        <v>3</v>
      </c>
      <c r="H44" s="243" t="s">
        <v>199</v>
      </c>
      <c r="I44" s="205">
        <v>0</v>
      </c>
      <c r="J44" s="205">
        <v>0</v>
      </c>
      <c r="K44" s="63" t="str">
        <f t="shared" si="0"/>
        <v/>
      </c>
    </row>
    <row r="45" ht="18.95" hidden="1" customHeight="1" spans="1:11">
      <c r="A45" s="244" t="str">
        <f t="shared" si="1"/>
        <v>否</v>
      </c>
      <c r="B45" s="239">
        <v>2010405</v>
      </c>
      <c r="C45" s="240"/>
      <c r="D45" s="240"/>
      <c r="E45" s="240" t="s">
        <v>149</v>
      </c>
      <c r="F45" s="242" t="s">
        <v>200</v>
      </c>
      <c r="G45" s="238">
        <v>3</v>
      </c>
      <c r="H45" s="243" t="s">
        <v>201</v>
      </c>
      <c r="I45" s="205">
        <v>0</v>
      </c>
      <c r="J45" s="205">
        <v>0</v>
      </c>
      <c r="K45" s="63" t="str">
        <f t="shared" si="0"/>
        <v/>
      </c>
    </row>
    <row r="46" ht="18.95" hidden="1" customHeight="1" spans="1:11">
      <c r="A46" s="244" t="str">
        <f t="shared" si="1"/>
        <v>否</v>
      </c>
      <c r="B46" s="239">
        <v>2010406</v>
      </c>
      <c r="C46" s="240"/>
      <c r="D46" s="240"/>
      <c r="E46" s="240" t="s">
        <v>152</v>
      </c>
      <c r="F46" s="242" t="s">
        <v>202</v>
      </c>
      <c r="G46" s="238">
        <v>3</v>
      </c>
      <c r="H46" s="243" t="s">
        <v>203</v>
      </c>
      <c r="I46" s="205">
        <v>0</v>
      </c>
      <c r="J46" s="205">
        <v>0</v>
      </c>
      <c r="K46" s="63" t="str">
        <f t="shared" si="0"/>
        <v/>
      </c>
    </row>
    <row r="47" ht="18.95" hidden="1" customHeight="1" spans="1:11">
      <c r="A47" s="244" t="str">
        <f t="shared" si="1"/>
        <v>否</v>
      </c>
      <c r="B47" s="239">
        <v>2010407</v>
      </c>
      <c r="C47" s="240"/>
      <c r="D47" s="240"/>
      <c r="E47" s="240" t="s">
        <v>155</v>
      </c>
      <c r="F47" s="242" t="s">
        <v>204</v>
      </c>
      <c r="G47" s="238">
        <v>3</v>
      </c>
      <c r="H47" s="243" t="s">
        <v>205</v>
      </c>
      <c r="I47" s="205">
        <v>0</v>
      </c>
      <c r="J47" s="205">
        <v>0</v>
      </c>
      <c r="K47" s="63" t="str">
        <f t="shared" si="0"/>
        <v/>
      </c>
    </row>
    <row r="48" ht="18.95" customHeight="1" spans="1:11">
      <c r="A48" s="244" t="str">
        <f t="shared" si="1"/>
        <v>是</v>
      </c>
      <c r="B48" s="239">
        <v>2010408</v>
      </c>
      <c r="C48" s="240"/>
      <c r="D48" s="240"/>
      <c r="E48" s="240" t="s">
        <v>158</v>
      </c>
      <c r="F48" s="242" t="s">
        <v>206</v>
      </c>
      <c r="G48" s="238">
        <v>3</v>
      </c>
      <c r="H48" s="204" t="s">
        <v>207</v>
      </c>
      <c r="I48" s="205">
        <v>5</v>
      </c>
      <c r="J48" s="205">
        <v>0</v>
      </c>
      <c r="K48" s="63" t="str">
        <f t="shared" si="0"/>
        <v/>
      </c>
    </row>
    <row r="49" ht="18.95" hidden="1" customHeight="1" spans="1:11">
      <c r="A49" s="244" t="str">
        <f t="shared" si="1"/>
        <v>否</v>
      </c>
      <c r="B49" s="239">
        <v>2010409</v>
      </c>
      <c r="C49" s="240"/>
      <c r="D49" s="240"/>
      <c r="E49" s="240" t="s">
        <v>161</v>
      </c>
      <c r="F49" s="242" t="s">
        <v>208</v>
      </c>
      <c r="G49" s="238">
        <v>3</v>
      </c>
      <c r="H49" s="243" t="s">
        <v>2294</v>
      </c>
      <c r="I49" s="205">
        <v>0</v>
      </c>
      <c r="J49" s="205">
        <v>0</v>
      </c>
      <c r="K49" s="63" t="str">
        <f t="shared" si="0"/>
        <v/>
      </c>
    </row>
    <row r="50" ht="18.95" customHeight="1" spans="1:11">
      <c r="A50" s="244" t="str">
        <f t="shared" si="1"/>
        <v>是</v>
      </c>
      <c r="B50" s="239">
        <v>2010450</v>
      </c>
      <c r="C50" s="240"/>
      <c r="D50" s="240"/>
      <c r="E50" s="240" t="s">
        <v>164</v>
      </c>
      <c r="F50" s="242" t="s">
        <v>165</v>
      </c>
      <c r="G50" s="238">
        <v>3</v>
      </c>
      <c r="H50" s="204" t="s">
        <v>166</v>
      </c>
      <c r="I50" s="205">
        <v>202</v>
      </c>
      <c r="J50" s="205">
        <v>256</v>
      </c>
      <c r="K50" s="63">
        <f t="shared" si="0"/>
        <v>0.267</v>
      </c>
    </row>
    <row r="51" ht="18.95" customHeight="1" spans="1:11">
      <c r="A51" s="244" t="str">
        <f t="shared" si="1"/>
        <v>是</v>
      </c>
      <c r="B51" s="239">
        <v>2010499</v>
      </c>
      <c r="C51" s="240"/>
      <c r="D51" s="240"/>
      <c r="E51" s="240" t="s">
        <v>167</v>
      </c>
      <c r="F51" s="242" t="s">
        <v>210</v>
      </c>
      <c r="G51" s="238">
        <v>3</v>
      </c>
      <c r="H51" s="204" t="s">
        <v>211</v>
      </c>
      <c r="I51" s="205">
        <v>0</v>
      </c>
      <c r="J51" s="205">
        <v>41</v>
      </c>
      <c r="K51" s="63" t="str">
        <f t="shared" si="0"/>
        <v/>
      </c>
    </row>
    <row r="52" ht="18.95" customHeight="1" spans="1:11">
      <c r="A52" s="244" t="str">
        <f t="shared" si="1"/>
        <v>是</v>
      </c>
      <c r="B52" s="239">
        <v>20105</v>
      </c>
      <c r="C52" s="240"/>
      <c r="D52" s="240" t="s">
        <v>149</v>
      </c>
      <c r="E52" s="240"/>
      <c r="F52" s="241" t="s">
        <v>212</v>
      </c>
      <c r="G52" s="238"/>
      <c r="H52" s="204" t="s">
        <v>213</v>
      </c>
      <c r="I52" s="205">
        <f>SUM(I53:I62)</f>
        <v>1012</v>
      </c>
      <c r="J52" s="205">
        <f>SUM(J53:J62)</f>
        <v>1278</v>
      </c>
      <c r="K52" s="63">
        <f t="shared" si="0"/>
        <v>0.263</v>
      </c>
    </row>
    <row r="53" ht="18.95" customHeight="1" spans="1:11">
      <c r="A53" s="244" t="str">
        <f t="shared" si="1"/>
        <v>是</v>
      </c>
      <c r="B53" s="239">
        <v>2010501</v>
      </c>
      <c r="C53" s="240"/>
      <c r="D53" s="240"/>
      <c r="E53" s="240" t="s">
        <v>135</v>
      </c>
      <c r="F53" s="242" t="s">
        <v>138</v>
      </c>
      <c r="G53" s="238">
        <v>3</v>
      </c>
      <c r="H53" s="204" t="s">
        <v>139</v>
      </c>
      <c r="I53" s="205">
        <v>646</v>
      </c>
      <c r="J53" s="205">
        <v>937</v>
      </c>
      <c r="K53" s="63">
        <f t="shared" si="0"/>
        <v>0.45</v>
      </c>
    </row>
    <row r="54" ht="18.95" customHeight="1" spans="1:11">
      <c r="A54" s="244" t="str">
        <f t="shared" si="1"/>
        <v>是</v>
      </c>
      <c r="B54" s="239">
        <v>2010502</v>
      </c>
      <c r="C54" s="240"/>
      <c r="D54" s="240"/>
      <c r="E54" s="240" t="s">
        <v>140</v>
      </c>
      <c r="F54" s="242" t="s">
        <v>141</v>
      </c>
      <c r="G54" s="238">
        <v>3</v>
      </c>
      <c r="H54" s="204" t="s">
        <v>142</v>
      </c>
      <c r="I54" s="205">
        <v>154</v>
      </c>
      <c r="J54" s="205">
        <v>123</v>
      </c>
      <c r="K54" s="63">
        <f t="shared" si="0"/>
        <v>-0.201</v>
      </c>
    </row>
    <row r="55" ht="18.95" hidden="1" customHeight="1" spans="1:11">
      <c r="A55" s="244" t="str">
        <f t="shared" si="1"/>
        <v>否</v>
      </c>
      <c r="B55" s="239">
        <v>2010503</v>
      </c>
      <c r="C55" s="240"/>
      <c r="D55" s="240"/>
      <c r="E55" s="240" t="s">
        <v>143</v>
      </c>
      <c r="F55" s="242" t="s">
        <v>144</v>
      </c>
      <c r="G55" s="238">
        <v>3</v>
      </c>
      <c r="H55" s="243" t="s">
        <v>145</v>
      </c>
      <c r="I55" s="205">
        <v>0</v>
      </c>
      <c r="J55" s="205">
        <v>0</v>
      </c>
      <c r="K55" s="63" t="str">
        <f t="shared" si="0"/>
        <v/>
      </c>
    </row>
    <row r="56" ht="18.95" hidden="1" customHeight="1" spans="1:11">
      <c r="A56" s="244" t="str">
        <f t="shared" si="1"/>
        <v>否</v>
      </c>
      <c r="B56" s="239">
        <v>2010504</v>
      </c>
      <c r="C56" s="240"/>
      <c r="D56" s="240"/>
      <c r="E56" s="240" t="s">
        <v>146</v>
      </c>
      <c r="F56" s="242" t="s">
        <v>214</v>
      </c>
      <c r="G56" s="238">
        <v>3</v>
      </c>
      <c r="H56" s="204" t="s">
        <v>215</v>
      </c>
      <c r="I56" s="205">
        <v>0</v>
      </c>
      <c r="J56" s="205">
        <v>0</v>
      </c>
      <c r="K56" s="63" t="str">
        <f t="shared" si="0"/>
        <v/>
      </c>
    </row>
    <row r="57" ht="18.95" customHeight="1" spans="1:11">
      <c r="A57" s="244" t="str">
        <f t="shared" si="1"/>
        <v>是</v>
      </c>
      <c r="B57" s="239">
        <v>2010505</v>
      </c>
      <c r="C57" s="240"/>
      <c r="D57" s="240"/>
      <c r="E57" s="240" t="s">
        <v>149</v>
      </c>
      <c r="F57" s="242" t="s">
        <v>216</v>
      </c>
      <c r="G57" s="238">
        <v>3</v>
      </c>
      <c r="H57" s="204" t="s">
        <v>217</v>
      </c>
      <c r="I57" s="205">
        <v>108</v>
      </c>
      <c r="J57" s="205">
        <v>101</v>
      </c>
      <c r="K57" s="63">
        <f t="shared" si="0"/>
        <v>-0.065</v>
      </c>
    </row>
    <row r="58" ht="18.95" customHeight="1" spans="1:11">
      <c r="A58" s="244" t="str">
        <f t="shared" si="1"/>
        <v>是</v>
      </c>
      <c r="B58" s="239">
        <v>2010506</v>
      </c>
      <c r="C58" s="240"/>
      <c r="D58" s="240"/>
      <c r="E58" s="240" t="s">
        <v>152</v>
      </c>
      <c r="F58" s="242" t="s">
        <v>218</v>
      </c>
      <c r="G58" s="238">
        <v>3</v>
      </c>
      <c r="H58" s="204" t="s">
        <v>219</v>
      </c>
      <c r="I58" s="205">
        <v>19</v>
      </c>
      <c r="J58" s="205">
        <v>17</v>
      </c>
      <c r="K58" s="63">
        <f t="shared" si="0"/>
        <v>-0.105</v>
      </c>
    </row>
    <row r="59" ht="18.95" customHeight="1" spans="1:11">
      <c r="A59" s="244" t="str">
        <f t="shared" si="1"/>
        <v>是</v>
      </c>
      <c r="B59" s="239">
        <v>2010507</v>
      </c>
      <c r="C59" s="240"/>
      <c r="D59" s="240"/>
      <c r="E59" s="240" t="s">
        <v>155</v>
      </c>
      <c r="F59" s="242" t="s">
        <v>220</v>
      </c>
      <c r="G59" s="238">
        <v>3</v>
      </c>
      <c r="H59" s="204" t="s">
        <v>221</v>
      </c>
      <c r="I59" s="205">
        <v>85</v>
      </c>
      <c r="J59" s="205">
        <v>100</v>
      </c>
      <c r="K59" s="63">
        <f t="shared" si="0"/>
        <v>0.176</v>
      </c>
    </row>
    <row r="60" ht="18.95" hidden="1" customHeight="1" spans="1:11">
      <c r="A60" s="244" t="str">
        <f t="shared" si="1"/>
        <v>否</v>
      </c>
      <c r="B60" s="239">
        <v>2010508</v>
      </c>
      <c r="C60" s="240"/>
      <c r="D60" s="240"/>
      <c r="E60" s="240" t="s">
        <v>158</v>
      </c>
      <c r="F60" s="242" t="s">
        <v>222</v>
      </c>
      <c r="G60" s="238">
        <v>3</v>
      </c>
      <c r="H60" s="243" t="s">
        <v>223</v>
      </c>
      <c r="I60" s="205">
        <v>0</v>
      </c>
      <c r="J60" s="205">
        <v>0</v>
      </c>
      <c r="K60" s="63" t="str">
        <f t="shared" si="0"/>
        <v/>
      </c>
    </row>
    <row r="61" ht="18.95" hidden="1" customHeight="1" spans="1:11">
      <c r="A61" s="244" t="str">
        <f t="shared" si="1"/>
        <v>否</v>
      </c>
      <c r="B61" s="239">
        <v>2010550</v>
      </c>
      <c r="C61" s="240"/>
      <c r="D61" s="240"/>
      <c r="E61" s="240" t="s">
        <v>164</v>
      </c>
      <c r="F61" s="242" t="s">
        <v>165</v>
      </c>
      <c r="G61" s="238">
        <v>3</v>
      </c>
      <c r="H61" s="243" t="s">
        <v>166</v>
      </c>
      <c r="I61" s="205">
        <v>0</v>
      </c>
      <c r="J61" s="205">
        <v>0</v>
      </c>
      <c r="K61" s="63" t="str">
        <f t="shared" si="0"/>
        <v/>
      </c>
    </row>
    <row r="62" ht="18.95" hidden="1" customHeight="1" spans="1:11">
      <c r="A62" s="244" t="str">
        <f t="shared" si="1"/>
        <v>否</v>
      </c>
      <c r="B62" s="239">
        <v>2010599</v>
      </c>
      <c r="C62" s="240"/>
      <c r="D62" s="240"/>
      <c r="E62" s="240" t="s">
        <v>167</v>
      </c>
      <c r="F62" s="242" t="s">
        <v>224</v>
      </c>
      <c r="G62" s="238">
        <v>3</v>
      </c>
      <c r="H62" s="243" t="s">
        <v>225</v>
      </c>
      <c r="I62" s="205">
        <v>0</v>
      </c>
      <c r="J62" s="205">
        <v>0</v>
      </c>
      <c r="K62" s="63" t="str">
        <f t="shared" si="0"/>
        <v/>
      </c>
    </row>
    <row r="63" ht="18.95" customHeight="1" spans="1:11">
      <c r="A63" s="244" t="str">
        <f t="shared" si="1"/>
        <v>是</v>
      </c>
      <c r="B63" s="239">
        <v>20106</v>
      </c>
      <c r="C63" s="240"/>
      <c r="D63" s="240" t="s">
        <v>152</v>
      </c>
      <c r="E63" s="240"/>
      <c r="F63" s="241" t="s">
        <v>226</v>
      </c>
      <c r="G63" s="238"/>
      <c r="H63" s="204" t="s">
        <v>227</v>
      </c>
      <c r="I63" s="205">
        <f>SUM(I64:I73)</f>
        <v>2470</v>
      </c>
      <c r="J63" s="205">
        <f>SUM(J64:J73)</f>
        <v>2965</v>
      </c>
      <c r="K63" s="63">
        <f t="shared" si="0"/>
        <v>0.2</v>
      </c>
    </row>
    <row r="64" ht="18.95" customHeight="1" spans="1:11">
      <c r="A64" s="244" t="str">
        <f t="shared" si="1"/>
        <v>是</v>
      </c>
      <c r="B64" s="239">
        <v>2010601</v>
      </c>
      <c r="C64" s="240"/>
      <c r="D64" s="240"/>
      <c r="E64" s="240" t="s">
        <v>135</v>
      </c>
      <c r="F64" s="242" t="s">
        <v>138</v>
      </c>
      <c r="G64" s="238">
        <v>3</v>
      </c>
      <c r="H64" s="204" t="s">
        <v>139</v>
      </c>
      <c r="I64" s="205">
        <v>1542</v>
      </c>
      <c r="J64" s="205">
        <v>2395</v>
      </c>
      <c r="K64" s="63">
        <f t="shared" si="0"/>
        <v>0.553</v>
      </c>
    </row>
    <row r="65" ht="18.95" customHeight="1" spans="1:11">
      <c r="A65" s="244" t="str">
        <f t="shared" si="1"/>
        <v>是</v>
      </c>
      <c r="B65" s="239">
        <v>2010602</v>
      </c>
      <c r="C65" s="240"/>
      <c r="D65" s="240"/>
      <c r="E65" s="240" t="s">
        <v>140</v>
      </c>
      <c r="F65" s="242" t="s">
        <v>141</v>
      </c>
      <c r="G65" s="238">
        <v>3</v>
      </c>
      <c r="H65" s="204" t="s">
        <v>142</v>
      </c>
      <c r="I65" s="205">
        <v>569</v>
      </c>
      <c r="J65" s="205">
        <v>301</v>
      </c>
      <c r="K65" s="63">
        <f t="shared" si="0"/>
        <v>-0.471</v>
      </c>
    </row>
    <row r="66" ht="18.95" hidden="1" customHeight="1" spans="1:11">
      <c r="A66" s="244" t="str">
        <f t="shared" si="1"/>
        <v>否</v>
      </c>
      <c r="B66" s="239">
        <v>2010603</v>
      </c>
      <c r="C66" s="240"/>
      <c r="D66" s="240"/>
      <c r="E66" s="240" t="s">
        <v>143</v>
      </c>
      <c r="F66" s="242" t="s">
        <v>144</v>
      </c>
      <c r="G66" s="238">
        <v>3</v>
      </c>
      <c r="H66" s="243" t="s">
        <v>145</v>
      </c>
      <c r="I66" s="205">
        <v>0</v>
      </c>
      <c r="J66" s="205">
        <v>0</v>
      </c>
      <c r="K66" s="63" t="str">
        <f t="shared" si="0"/>
        <v/>
      </c>
    </row>
    <row r="67" ht="18.95" customHeight="1" spans="1:11">
      <c r="A67" s="244" t="str">
        <f t="shared" si="1"/>
        <v>是</v>
      </c>
      <c r="B67" s="239">
        <v>2010604</v>
      </c>
      <c r="C67" s="240"/>
      <c r="D67" s="240"/>
      <c r="E67" s="240" t="s">
        <v>146</v>
      </c>
      <c r="F67" s="242" t="s">
        <v>228</v>
      </c>
      <c r="G67" s="238">
        <v>3</v>
      </c>
      <c r="H67" s="204" t="s">
        <v>229</v>
      </c>
      <c r="I67" s="205">
        <v>0</v>
      </c>
      <c r="J67" s="205">
        <v>60</v>
      </c>
      <c r="K67" s="63" t="str">
        <f t="shared" si="0"/>
        <v/>
      </c>
    </row>
    <row r="68" ht="18.95" customHeight="1" spans="1:11">
      <c r="A68" s="244" t="str">
        <f t="shared" si="1"/>
        <v>是</v>
      </c>
      <c r="B68" s="239">
        <v>2010605</v>
      </c>
      <c r="C68" s="240"/>
      <c r="D68" s="240"/>
      <c r="E68" s="240" t="s">
        <v>149</v>
      </c>
      <c r="F68" s="242" t="s">
        <v>230</v>
      </c>
      <c r="G68" s="238">
        <v>3</v>
      </c>
      <c r="H68" s="204" t="s">
        <v>231</v>
      </c>
      <c r="I68" s="205">
        <v>22</v>
      </c>
      <c r="J68" s="205">
        <v>0</v>
      </c>
      <c r="K68" s="63" t="str">
        <f t="shared" si="0"/>
        <v/>
      </c>
    </row>
    <row r="69" ht="18.95" hidden="1" customHeight="1" spans="1:11">
      <c r="A69" s="244" t="str">
        <f t="shared" si="1"/>
        <v>否</v>
      </c>
      <c r="B69" s="239">
        <v>2010606</v>
      </c>
      <c r="C69" s="240"/>
      <c r="D69" s="240"/>
      <c r="E69" s="240" t="s">
        <v>152</v>
      </c>
      <c r="F69" s="242" t="s">
        <v>232</v>
      </c>
      <c r="G69" s="238">
        <v>3</v>
      </c>
      <c r="H69" s="243" t="s">
        <v>233</v>
      </c>
      <c r="I69" s="205">
        <v>0</v>
      </c>
      <c r="J69" s="205">
        <v>0</v>
      </c>
      <c r="K69" s="63" t="str">
        <f t="shared" si="0"/>
        <v/>
      </c>
    </row>
    <row r="70" ht="18.95" customHeight="1" spans="1:11">
      <c r="A70" s="244" t="str">
        <f t="shared" si="1"/>
        <v>是</v>
      </c>
      <c r="B70" s="239">
        <v>2010607</v>
      </c>
      <c r="C70" s="240"/>
      <c r="D70" s="240"/>
      <c r="E70" s="240" t="s">
        <v>155</v>
      </c>
      <c r="F70" s="242" t="s">
        <v>234</v>
      </c>
      <c r="G70" s="238">
        <v>3</v>
      </c>
      <c r="H70" s="204" t="s">
        <v>235</v>
      </c>
      <c r="I70" s="205">
        <v>147</v>
      </c>
      <c r="J70" s="205">
        <v>100</v>
      </c>
      <c r="K70" s="63">
        <f t="shared" si="0"/>
        <v>-0.32</v>
      </c>
    </row>
    <row r="71" ht="18.95" customHeight="1" spans="1:11">
      <c r="A71" s="244" t="str">
        <f t="shared" ref="A71:A134" si="2">IF(AND(I71=0,J71=0),"否","是")</f>
        <v>是</v>
      </c>
      <c r="B71" s="239">
        <v>2010608</v>
      </c>
      <c r="C71" s="240"/>
      <c r="D71" s="240"/>
      <c r="E71" s="240" t="s">
        <v>158</v>
      </c>
      <c r="F71" s="242" t="s">
        <v>236</v>
      </c>
      <c r="G71" s="238">
        <v>3</v>
      </c>
      <c r="H71" s="204" t="s">
        <v>237</v>
      </c>
      <c r="I71" s="205">
        <v>28</v>
      </c>
      <c r="J71" s="205">
        <v>32</v>
      </c>
      <c r="K71" s="63">
        <f t="shared" ref="K71:K134" si="3">IF(OR(VALUE(J71)=0,ISERROR(J71/I71-1)),"",ROUND(J71/I71-1,3))</f>
        <v>0.143</v>
      </c>
    </row>
    <row r="72" ht="18.95" hidden="1" customHeight="1" spans="1:11">
      <c r="A72" s="244" t="str">
        <f t="shared" si="2"/>
        <v>否</v>
      </c>
      <c r="B72" s="239">
        <v>2010650</v>
      </c>
      <c r="C72" s="240"/>
      <c r="D72" s="240"/>
      <c r="E72" s="240" t="s">
        <v>164</v>
      </c>
      <c r="F72" s="242" t="s">
        <v>165</v>
      </c>
      <c r="G72" s="238">
        <v>3</v>
      </c>
      <c r="H72" s="243" t="s">
        <v>166</v>
      </c>
      <c r="I72" s="205">
        <v>0</v>
      </c>
      <c r="J72" s="205">
        <v>0</v>
      </c>
      <c r="K72" s="63" t="str">
        <f t="shared" si="3"/>
        <v/>
      </c>
    </row>
    <row r="73" ht="18.95" customHeight="1" spans="1:11">
      <c r="A73" s="244" t="str">
        <f t="shared" si="2"/>
        <v>是</v>
      </c>
      <c r="B73" s="239">
        <v>2010699</v>
      </c>
      <c r="C73" s="240"/>
      <c r="D73" s="240"/>
      <c r="E73" s="240" t="s">
        <v>167</v>
      </c>
      <c r="F73" s="242" t="s">
        <v>238</v>
      </c>
      <c r="G73" s="238">
        <v>3</v>
      </c>
      <c r="H73" s="204" t="s">
        <v>239</v>
      </c>
      <c r="I73" s="205">
        <v>162</v>
      </c>
      <c r="J73" s="205">
        <v>77</v>
      </c>
      <c r="K73" s="63">
        <f t="shared" si="3"/>
        <v>-0.525</v>
      </c>
    </row>
    <row r="74" ht="18.95" customHeight="1" spans="1:11">
      <c r="A74" s="244" t="str">
        <f t="shared" si="2"/>
        <v>是</v>
      </c>
      <c r="B74" s="239">
        <v>20107</v>
      </c>
      <c r="C74" s="240"/>
      <c r="D74" s="240" t="s">
        <v>155</v>
      </c>
      <c r="E74" s="240"/>
      <c r="F74" s="241" t="s">
        <v>240</v>
      </c>
      <c r="G74" s="238"/>
      <c r="H74" s="204" t="s">
        <v>241</v>
      </c>
      <c r="I74" s="205">
        <f>SUM(I75:I85)</f>
        <v>1011</v>
      </c>
      <c r="J74" s="205">
        <f>SUM(J75:J85)</f>
        <v>1828</v>
      </c>
      <c r="K74" s="63">
        <f t="shared" si="3"/>
        <v>0.808</v>
      </c>
    </row>
    <row r="75" ht="18.95" customHeight="1" spans="1:11">
      <c r="A75" s="244" t="str">
        <f t="shared" si="2"/>
        <v>是</v>
      </c>
      <c r="B75" s="239">
        <v>2010701</v>
      </c>
      <c r="C75" s="240"/>
      <c r="D75" s="240"/>
      <c r="E75" s="240" t="s">
        <v>135</v>
      </c>
      <c r="F75" s="242" t="s">
        <v>138</v>
      </c>
      <c r="G75" s="238">
        <v>3</v>
      </c>
      <c r="H75" s="204" t="s">
        <v>139</v>
      </c>
      <c r="I75" s="205">
        <v>0</v>
      </c>
      <c r="J75" s="205">
        <v>1225</v>
      </c>
      <c r="K75" s="63" t="str">
        <f t="shared" si="3"/>
        <v/>
      </c>
    </row>
    <row r="76" ht="18.95" customHeight="1" spans="1:11">
      <c r="A76" s="244" t="str">
        <f t="shared" si="2"/>
        <v>是</v>
      </c>
      <c r="B76" s="239">
        <v>2010702</v>
      </c>
      <c r="C76" s="240"/>
      <c r="D76" s="240"/>
      <c r="E76" s="240" t="s">
        <v>140</v>
      </c>
      <c r="F76" s="242" t="s">
        <v>141</v>
      </c>
      <c r="G76" s="238">
        <v>3</v>
      </c>
      <c r="H76" s="204" t="s">
        <v>142</v>
      </c>
      <c r="I76" s="205">
        <v>1011</v>
      </c>
      <c r="J76" s="205">
        <v>540</v>
      </c>
      <c r="K76" s="63">
        <f t="shared" si="3"/>
        <v>-0.466</v>
      </c>
    </row>
    <row r="77" ht="18.95" hidden="1" customHeight="1" spans="1:11">
      <c r="A77" s="244" t="str">
        <f t="shared" si="2"/>
        <v>否</v>
      </c>
      <c r="B77" s="239">
        <v>2010703</v>
      </c>
      <c r="C77" s="240"/>
      <c r="D77" s="240"/>
      <c r="E77" s="240" t="s">
        <v>143</v>
      </c>
      <c r="F77" s="242" t="s">
        <v>144</v>
      </c>
      <c r="G77" s="238">
        <v>3</v>
      </c>
      <c r="H77" s="243" t="s">
        <v>145</v>
      </c>
      <c r="I77" s="205">
        <v>0</v>
      </c>
      <c r="J77" s="205">
        <v>0</v>
      </c>
      <c r="K77" s="63" t="str">
        <f t="shared" si="3"/>
        <v/>
      </c>
    </row>
    <row r="78" ht="18.95" hidden="1" customHeight="1" spans="1:11">
      <c r="A78" s="244" t="str">
        <f t="shared" si="2"/>
        <v>否</v>
      </c>
      <c r="B78" s="239">
        <v>2010704</v>
      </c>
      <c r="C78" s="240"/>
      <c r="D78" s="240"/>
      <c r="E78" s="240" t="s">
        <v>146</v>
      </c>
      <c r="F78" s="242" t="s">
        <v>242</v>
      </c>
      <c r="G78" s="238">
        <v>3</v>
      </c>
      <c r="H78" s="243" t="s">
        <v>243</v>
      </c>
      <c r="I78" s="205">
        <v>0</v>
      </c>
      <c r="J78" s="205">
        <v>0</v>
      </c>
      <c r="K78" s="63" t="str">
        <f t="shared" si="3"/>
        <v/>
      </c>
    </row>
    <row r="79" ht="18.95" hidden="1" customHeight="1" spans="1:11">
      <c r="A79" s="244" t="str">
        <f t="shared" si="2"/>
        <v>否</v>
      </c>
      <c r="B79" s="239">
        <v>2010705</v>
      </c>
      <c r="C79" s="240"/>
      <c r="D79" s="240"/>
      <c r="E79" s="240" t="s">
        <v>149</v>
      </c>
      <c r="F79" s="242" t="s">
        <v>244</v>
      </c>
      <c r="G79" s="238">
        <v>3</v>
      </c>
      <c r="H79" s="243" t="s">
        <v>245</v>
      </c>
      <c r="I79" s="205">
        <v>0</v>
      </c>
      <c r="J79" s="205">
        <v>0</v>
      </c>
      <c r="K79" s="63" t="str">
        <f t="shared" si="3"/>
        <v/>
      </c>
    </row>
    <row r="80" ht="18.95" hidden="1" customHeight="1" spans="1:11">
      <c r="A80" s="244" t="str">
        <f t="shared" si="2"/>
        <v>否</v>
      </c>
      <c r="B80" s="239">
        <v>2010706</v>
      </c>
      <c r="C80" s="240"/>
      <c r="D80" s="240"/>
      <c r="E80" s="240" t="s">
        <v>152</v>
      </c>
      <c r="F80" s="242" t="s">
        <v>246</v>
      </c>
      <c r="G80" s="238">
        <v>3</v>
      </c>
      <c r="H80" s="243" t="s">
        <v>247</v>
      </c>
      <c r="I80" s="205">
        <v>0</v>
      </c>
      <c r="J80" s="205">
        <v>0</v>
      </c>
      <c r="K80" s="63" t="str">
        <f t="shared" si="3"/>
        <v/>
      </c>
    </row>
    <row r="81" ht="18.95" customHeight="1" spans="1:11">
      <c r="A81" s="244" t="str">
        <f t="shared" si="2"/>
        <v>是</v>
      </c>
      <c r="B81" s="239">
        <v>2010707</v>
      </c>
      <c r="C81" s="240"/>
      <c r="D81" s="240"/>
      <c r="E81" s="240" t="s">
        <v>155</v>
      </c>
      <c r="F81" s="242" t="s">
        <v>248</v>
      </c>
      <c r="G81" s="238">
        <v>3</v>
      </c>
      <c r="H81" s="204" t="s">
        <v>249</v>
      </c>
      <c r="I81" s="205">
        <v>0</v>
      </c>
      <c r="J81" s="205">
        <v>10</v>
      </c>
      <c r="K81" s="63" t="str">
        <f t="shared" si="3"/>
        <v/>
      </c>
    </row>
    <row r="82" ht="18.95" hidden="1" customHeight="1" spans="1:11">
      <c r="A82" s="244" t="str">
        <f t="shared" si="2"/>
        <v>否</v>
      </c>
      <c r="B82" s="239">
        <v>2010708</v>
      </c>
      <c r="C82" s="240"/>
      <c r="D82" s="240"/>
      <c r="E82" s="240" t="s">
        <v>158</v>
      </c>
      <c r="F82" s="242" t="s">
        <v>250</v>
      </c>
      <c r="G82" s="238">
        <v>3</v>
      </c>
      <c r="H82" s="243" t="s">
        <v>251</v>
      </c>
      <c r="I82" s="205">
        <v>0</v>
      </c>
      <c r="J82" s="205">
        <v>0</v>
      </c>
      <c r="K82" s="63" t="str">
        <f t="shared" si="3"/>
        <v/>
      </c>
    </row>
    <row r="83" ht="18.95" customHeight="1" spans="1:11">
      <c r="A83" s="244" t="str">
        <f t="shared" si="2"/>
        <v>是</v>
      </c>
      <c r="B83" s="239">
        <v>2010709</v>
      </c>
      <c r="C83" s="240"/>
      <c r="D83" s="240"/>
      <c r="E83" s="240" t="s">
        <v>161</v>
      </c>
      <c r="F83" s="242" t="s">
        <v>234</v>
      </c>
      <c r="G83" s="238">
        <v>3</v>
      </c>
      <c r="H83" s="204" t="s">
        <v>235</v>
      </c>
      <c r="I83" s="205">
        <v>0</v>
      </c>
      <c r="J83" s="205">
        <v>53</v>
      </c>
      <c r="K83" s="63" t="str">
        <f t="shared" si="3"/>
        <v/>
      </c>
    </row>
    <row r="84" ht="18.95" hidden="1" customHeight="1" spans="1:11">
      <c r="A84" s="244" t="str">
        <f t="shared" si="2"/>
        <v>否</v>
      </c>
      <c r="B84" s="239">
        <v>2010750</v>
      </c>
      <c r="C84" s="240"/>
      <c r="D84" s="240"/>
      <c r="E84" s="240" t="s">
        <v>164</v>
      </c>
      <c r="F84" s="242" t="s">
        <v>165</v>
      </c>
      <c r="G84" s="238">
        <v>3</v>
      </c>
      <c r="H84" s="243" t="s">
        <v>166</v>
      </c>
      <c r="I84" s="205">
        <v>0</v>
      </c>
      <c r="J84" s="205">
        <v>0</v>
      </c>
      <c r="K84" s="63" t="str">
        <f t="shared" si="3"/>
        <v/>
      </c>
    </row>
    <row r="85" ht="18.95" hidden="1" customHeight="1" spans="1:11">
      <c r="A85" s="244" t="str">
        <f t="shared" si="2"/>
        <v>否</v>
      </c>
      <c r="B85" s="239">
        <v>2010799</v>
      </c>
      <c r="C85" s="240"/>
      <c r="D85" s="240"/>
      <c r="E85" s="240" t="s">
        <v>167</v>
      </c>
      <c r="F85" s="242" t="s">
        <v>252</v>
      </c>
      <c r="G85" s="238">
        <v>3</v>
      </c>
      <c r="H85" s="243" t="s">
        <v>253</v>
      </c>
      <c r="I85" s="205">
        <v>0</v>
      </c>
      <c r="J85" s="205">
        <v>0</v>
      </c>
      <c r="K85" s="63" t="str">
        <f t="shared" si="3"/>
        <v/>
      </c>
    </row>
    <row r="86" ht="18.95" customHeight="1" spans="1:11">
      <c r="A86" s="244" t="str">
        <f t="shared" si="2"/>
        <v>是</v>
      </c>
      <c r="B86" s="239">
        <v>20108</v>
      </c>
      <c r="C86" s="240"/>
      <c r="D86" s="240" t="s">
        <v>158</v>
      </c>
      <c r="E86" s="240"/>
      <c r="F86" s="241" t="s">
        <v>254</v>
      </c>
      <c r="G86" s="238"/>
      <c r="H86" s="204" t="s">
        <v>255</v>
      </c>
      <c r="I86" s="205">
        <f>SUM(I87:I94)</f>
        <v>661</v>
      </c>
      <c r="J86" s="205">
        <f>SUM(J87:J94)</f>
        <v>550</v>
      </c>
      <c r="K86" s="63">
        <f t="shared" si="3"/>
        <v>-0.168</v>
      </c>
    </row>
    <row r="87" ht="18.95" customHeight="1" spans="1:11">
      <c r="A87" s="244" t="str">
        <f t="shared" si="2"/>
        <v>是</v>
      </c>
      <c r="B87" s="239">
        <v>2010801</v>
      </c>
      <c r="C87" s="240"/>
      <c r="D87" s="240"/>
      <c r="E87" s="240" t="s">
        <v>135</v>
      </c>
      <c r="F87" s="242" t="s">
        <v>138</v>
      </c>
      <c r="G87" s="238">
        <v>3</v>
      </c>
      <c r="H87" s="204" t="s">
        <v>139</v>
      </c>
      <c r="I87" s="205">
        <v>29</v>
      </c>
      <c r="J87" s="205">
        <v>110</v>
      </c>
      <c r="K87" s="63">
        <f t="shared" si="3"/>
        <v>2.793</v>
      </c>
    </row>
    <row r="88" ht="18.95" customHeight="1" spans="1:11">
      <c r="A88" s="244" t="str">
        <f t="shared" si="2"/>
        <v>是</v>
      </c>
      <c r="B88" s="239">
        <v>2010802</v>
      </c>
      <c r="C88" s="240"/>
      <c r="D88" s="240"/>
      <c r="E88" s="240" t="s">
        <v>140</v>
      </c>
      <c r="F88" s="242" t="s">
        <v>141</v>
      </c>
      <c r="G88" s="238">
        <v>3</v>
      </c>
      <c r="H88" s="204" t="s">
        <v>142</v>
      </c>
      <c r="I88" s="205">
        <v>82</v>
      </c>
      <c r="J88" s="205">
        <v>0</v>
      </c>
      <c r="K88" s="63" t="str">
        <f t="shared" si="3"/>
        <v/>
      </c>
    </row>
    <row r="89" ht="18.95" hidden="1" customHeight="1" spans="1:11">
      <c r="A89" s="244" t="str">
        <f t="shared" si="2"/>
        <v>否</v>
      </c>
      <c r="B89" s="239">
        <v>2010803</v>
      </c>
      <c r="C89" s="240"/>
      <c r="D89" s="240"/>
      <c r="E89" s="240" t="s">
        <v>143</v>
      </c>
      <c r="F89" s="242" t="s">
        <v>144</v>
      </c>
      <c r="G89" s="238">
        <v>3</v>
      </c>
      <c r="H89" s="243" t="s">
        <v>145</v>
      </c>
      <c r="I89" s="205">
        <v>0</v>
      </c>
      <c r="J89" s="205">
        <v>0</v>
      </c>
      <c r="K89" s="63" t="str">
        <f t="shared" si="3"/>
        <v/>
      </c>
    </row>
    <row r="90" ht="18.95" customHeight="1" spans="1:11">
      <c r="A90" s="244" t="str">
        <f t="shared" si="2"/>
        <v>是</v>
      </c>
      <c r="B90" s="239">
        <v>2010804</v>
      </c>
      <c r="C90" s="240"/>
      <c r="D90" s="240"/>
      <c r="E90" s="240" t="s">
        <v>146</v>
      </c>
      <c r="F90" s="242" t="s">
        <v>256</v>
      </c>
      <c r="G90" s="238">
        <v>3</v>
      </c>
      <c r="H90" s="204" t="s">
        <v>257</v>
      </c>
      <c r="I90" s="205">
        <v>550</v>
      </c>
      <c r="J90" s="205">
        <v>440</v>
      </c>
      <c r="K90" s="63">
        <f t="shared" si="3"/>
        <v>-0.2</v>
      </c>
    </row>
    <row r="91" ht="18.95" hidden="1" customHeight="1" spans="1:11">
      <c r="A91" s="244" t="str">
        <f t="shared" si="2"/>
        <v>否</v>
      </c>
      <c r="B91" s="239">
        <v>2010805</v>
      </c>
      <c r="C91" s="240"/>
      <c r="D91" s="240"/>
      <c r="E91" s="240" t="s">
        <v>149</v>
      </c>
      <c r="F91" s="242" t="s">
        <v>258</v>
      </c>
      <c r="G91" s="238">
        <v>3</v>
      </c>
      <c r="H91" s="243" t="s">
        <v>259</v>
      </c>
      <c r="I91" s="205">
        <v>0</v>
      </c>
      <c r="J91" s="205">
        <v>0</v>
      </c>
      <c r="K91" s="63" t="str">
        <f t="shared" si="3"/>
        <v/>
      </c>
    </row>
    <row r="92" ht="18.95" hidden="1" customHeight="1" spans="1:11">
      <c r="A92" s="244" t="str">
        <f t="shared" si="2"/>
        <v>否</v>
      </c>
      <c r="B92" s="239">
        <v>2010806</v>
      </c>
      <c r="C92" s="240"/>
      <c r="D92" s="240"/>
      <c r="E92" s="240" t="s">
        <v>152</v>
      </c>
      <c r="F92" s="242" t="s">
        <v>234</v>
      </c>
      <c r="G92" s="238">
        <v>3</v>
      </c>
      <c r="H92" s="204" t="s">
        <v>235</v>
      </c>
      <c r="I92" s="205">
        <v>0</v>
      </c>
      <c r="J92" s="205">
        <v>0</v>
      </c>
      <c r="K92" s="63" t="str">
        <f t="shared" si="3"/>
        <v/>
      </c>
    </row>
    <row r="93" ht="18.95" hidden="1" customHeight="1" spans="1:11">
      <c r="A93" s="244" t="str">
        <f t="shared" si="2"/>
        <v>否</v>
      </c>
      <c r="B93" s="239">
        <v>2010850</v>
      </c>
      <c r="C93" s="240"/>
      <c r="D93" s="240"/>
      <c r="E93" s="240" t="s">
        <v>164</v>
      </c>
      <c r="F93" s="242" t="s">
        <v>165</v>
      </c>
      <c r="G93" s="238">
        <v>3</v>
      </c>
      <c r="H93" s="243" t="s">
        <v>166</v>
      </c>
      <c r="I93" s="205">
        <v>0</v>
      </c>
      <c r="J93" s="205">
        <v>0</v>
      </c>
      <c r="K93" s="63" t="str">
        <f t="shared" si="3"/>
        <v/>
      </c>
    </row>
    <row r="94" ht="18.95" hidden="1" customHeight="1" spans="1:11">
      <c r="A94" s="244" t="str">
        <f t="shared" si="2"/>
        <v>否</v>
      </c>
      <c r="B94" s="239">
        <v>2010899</v>
      </c>
      <c r="C94" s="240"/>
      <c r="D94" s="240"/>
      <c r="E94" s="240" t="s">
        <v>167</v>
      </c>
      <c r="F94" s="242" t="s">
        <v>260</v>
      </c>
      <c r="G94" s="238">
        <v>3</v>
      </c>
      <c r="H94" s="204" t="s">
        <v>261</v>
      </c>
      <c r="I94" s="205">
        <v>0</v>
      </c>
      <c r="J94" s="205">
        <v>0</v>
      </c>
      <c r="K94" s="63" t="str">
        <f t="shared" si="3"/>
        <v/>
      </c>
    </row>
    <row r="95" ht="18.95" hidden="1" customHeight="1" spans="1:11">
      <c r="A95" s="244" t="str">
        <f t="shared" si="2"/>
        <v>否</v>
      </c>
      <c r="B95" s="239">
        <v>20109</v>
      </c>
      <c r="C95" s="240"/>
      <c r="D95" s="240" t="s">
        <v>161</v>
      </c>
      <c r="E95" s="240"/>
      <c r="F95" s="241" t="s">
        <v>262</v>
      </c>
      <c r="G95" s="238"/>
      <c r="H95" s="243" t="s">
        <v>263</v>
      </c>
      <c r="I95" s="205">
        <f>SUM(I96:I103)</f>
        <v>0</v>
      </c>
      <c r="J95" s="205">
        <f>SUM(J96:J103)</f>
        <v>0</v>
      </c>
      <c r="K95" s="63" t="str">
        <f t="shared" si="3"/>
        <v/>
      </c>
    </row>
    <row r="96" ht="18.95" hidden="1" customHeight="1" spans="1:11">
      <c r="A96" s="244" t="str">
        <f t="shared" si="2"/>
        <v>否</v>
      </c>
      <c r="B96" s="239">
        <v>2010901</v>
      </c>
      <c r="C96" s="240"/>
      <c r="D96" s="240"/>
      <c r="E96" s="240" t="s">
        <v>135</v>
      </c>
      <c r="F96" s="242" t="s">
        <v>138</v>
      </c>
      <c r="G96" s="238">
        <v>3</v>
      </c>
      <c r="H96" s="243" t="s">
        <v>139</v>
      </c>
      <c r="I96" s="205">
        <v>0</v>
      </c>
      <c r="J96" s="205">
        <v>0</v>
      </c>
      <c r="K96" s="63" t="str">
        <f t="shared" si="3"/>
        <v/>
      </c>
    </row>
    <row r="97" ht="18.95" hidden="1" customHeight="1" spans="1:11">
      <c r="A97" s="244" t="str">
        <f t="shared" si="2"/>
        <v>否</v>
      </c>
      <c r="B97" s="239">
        <v>2010902</v>
      </c>
      <c r="C97" s="240"/>
      <c r="D97" s="240"/>
      <c r="E97" s="240" t="s">
        <v>140</v>
      </c>
      <c r="F97" s="242" t="s">
        <v>141</v>
      </c>
      <c r="G97" s="238">
        <v>3</v>
      </c>
      <c r="H97" s="243" t="s">
        <v>142</v>
      </c>
      <c r="I97" s="205">
        <v>0</v>
      </c>
      <c r="J97" s="205">
        <v>0</v>
      </c>
      <c r="K97" s="63" t="str">
        <f t="shared" si="3"/>
        <v/>
      </c>
    </row>
    <row r="98" ht="18.95" hidden="1" customHeight="1" spans="1:11">
      <c r="A98" s="244" t="str">
        <f t="shared" si="2"/>
        <v>否</v>
      </c>
      <c r="B98" s="239">
        <v>2010903</v>
      </c>
      <c r="C98" s="240"/>
      <c r="D98" s="240"/>
      <c r="E98" s="240" t="s">
        <v>143</v>
      </c>
      <c r="F98" s="242" t="s">
        <v>144</v>
      </c>
      <c r="G98" s="238">
        <v>3</v>
      </c>
      <c r="H98" s="243" t="s">
        <v>145</v>
      </c>
      <c r="I98" s="205">
        <v>0</v>
      </c>
      <c r="J98" s="205">
        <v>0</v>
      </c>
      <c r="K98" s="63" t="str">
        <f t="shared" si="3"/>
        <v/>
      </c>
    </row>
    <row r="99" ht="18.95" hidden="1" customHeight="1" spans="1:11">
      <c r="A99" s="244" t="str">
        <f t="shared" si="2"/>
        <v>否</v>
      </c>
      <c r="B99" s="239">
        <v>2010904</v>
      </c>
      <c r="C99" s="240"/>
      <c r="D99" s="240"/>
      <c r="E99" s="240" t="s">
        <v>146</v>
      </c>
      <c r="F99" s="242" t="s">
        <v>264</v>
      </c>
      <c r="G99" s="238">
        <v>3</v>
      </c>
      <c r="H99" s="243" t="s">
        <v>265</v>
      </c>
      <c r="I99" s="205">
        <v>0</v>
      </c>
      <c r="J99" s="205">
        <v>0</v>
      </c>
      <c r="K99" s="63" t="str">
        <f t="shared" si="3"/>
        <v/>
      </c>
    </row>
    <row r="100" ht="18.95" hidden="1" customHeight="1" spans="1:11">
      <c r="A100" s="244" t="str">
        <f t="shared" si="2"/>
        <v>否</v>
      </c>
      <c r="B100" s="239">
        <v>2010905</v>
      </c>
      <c r="C100" s="240"/>
      <c r="D100" s="240"/>
      <c r="E100" s="240" t="s">
        <v>149</v>
      </c>
      <c r="F100" s="242" t="s">
        <v>266</v>
      </c>
      <c r="G100" s="238">
        <v>3</v>
      </c>
      <c r="H100" s="243" t="s">
        <v>267</v>
      </c>
      <c r="I100" s="205">
        <v>0</v>
      </c>
      <c r="J100" s="205">
        <v>0</v>
      </c>
      <c r="K100" s="63" t="str">
        <f t="shared" si="3"/>
        <v/>
      </c>
    </row>
    <row r="101" ht="18.95" hidden="1" customHeight="1" spans="1:11">
      <c r="A101" s="244" t="str">
        <f t="shared" si="2"/>
        <v>否</v>
      </c>
      <c r="B101" s="239">
        <v>2010907</v>
      </c>
      <c r="C101" s="240"/>
      <c r="D101" s="240"/>
      <c r="E101" s="240" t="s">
        <v>155</v>
      </c>
      <c r="F101" s="242" t="s">
        <v>268</v>
      </c>
      <c r="G101" s="238">
        <v>3</v>
      </c>
      <c r="H101" s="243" t="s">
        <v>269</v>
      </c>
      <c r="I101" s="205">
        <v>0</v>
      </c>
      <c r="J101" s="205">
        <v>0</v>
      </c>
      <c r="K101" s="63" t="str">
        <f t="shared" si="3"/>
        <v/>
      </c>
    </row>
    <row r="102" ht="18.95" hidden="1" customHeight="1" spans="1:11">
      <c r="A102" s="244" t="str">
        <f t="shared" si="2"/>
        <v>否</v>
      </c>
      <c r="B102" s="239">
        <v>2010908</v>
      </c>
      <c r="C102" s="240"/>
      <c r="D102" s="240"/>
      <c r="E102" s="240" t="s">
        <v>158</v>
      </c>
      <c r="F102" s="242" t="s">
        <v>234</v>
      </c>
      <c r="G102" s="238">
        <v>3</v>
      </c>
      <c r="H102" s="243" t="s">
        <v>235</v>
      </c>
      <c r="I102" s="205">
        <v>0</v>
      </c>
      <c r="J102" s="205">
        <v>0</v>
      </c>
      <c r="K102" s="63" t="str">
        <f t="shared" si="3"/>
        <v/>
      </c>
    </row>
    <row r="103" ht="18.95" hidden="1" customHeight="1" spans="1:11">
      <c r="A103" s="244" t="str">
        <f t="shared" si="2"/>
        <v>否</v>
      </c>
      <c r="B103" s="239">
        <v>2010950</v>
      </c>
      <c r="C103" s="240"/>
      <c r="D103" s="240"/>
      <c r="E103" s="240" t="s">
        <v>164</v>
      </c>
      <c r="F103" s="242" t="s">
        <v>165</v>
      </c>
      <c r="G103" s="238">
        <v>3</v>
      </c>
      <c r="H103" s="243" t="s">
        <v>166</v>
      </c>
      <c r="I103" s="205">
        <v>0</v>
      </c>
      <c r="J103" s="205">
        <v>0</v>
      </c>
      <c r="K103" s="63" t="str">
        <f t="shared" si="3"/>
        <v/>
      </c>
    </row>
    <row r="104" ht="18.95" hidden="1" customHeight="1" spans="1:11">
      <c r="A104" s="244" t="str">
        <f t="shared" si="2"/>
        <v>否</v>
      </c>
      <c r="B104" s="239">
        <v>2010999</v>
      </c>
      <c r="C104" s="240"/>
      <c r="D104" s="240"/>
      <c r="E104" s="240" t="s">
        <v>167</v>
      </c>
      <c r="F104" s="242" t="s">
        <v>270</v>
      </c>
      <c r="G104" s="238">
        <v>3</v>
      </c>
      <c r="H104" s="243" t="s">
        <v>271</v>
      </c>
      <c r="I104" s="205">
        <v>0</v>
      </c>
      <c r="J104" s="205">
        <v>0</v>
      </c>
      <c r="K104" s="63" t="str">
        <f t="shared" si="3"/>
        <v/>
      </c>
    </row>
    <row r="105" ht="18.95" customHeight="1" spans="1:11">
      <c r="A105" s="244" t="str">
        <f t="shared" si="2"/>
        <v>是</v>
      </c>
      <c r="B105" s="239">
        <v>20110</v>
      </c>
      <c r="C105" s="240"/>
      <c r="D105" s="240" t="s">
        <v>272</v>
      </c>
      <c r="E105" s="240"/>
      <c r="F105" s="241" t="s">
        <v>273</v>
      </c>
      <c r="G105" s="238"/>
      <c r="H105" s="204" t="s">
        <v>274</v>
      </c>
      <c r="I105" s="205">
        <f>SUM(I106:I119)</f>
        <v>400</v>
      </c>
      <c r="J105" s="205">
        <f>SUM(J106:J119)</f>
        <v>414</v>
      </c>
      <c r="K105" s="63">
        <f t="shared" si="3"/>
        <v>0.035</v>
      </c>
    </row>
    <row r="106" ht="18.95" customHeight="1" spans="1:11">
      <c r="A106" s="244" t="str">
        <f t="shared" si="2"/>
        <v>是</v>
      </c>
      <c r="B106" s="239">
        <v>2011001</v>
      </c>
      <c r="C106" s="240"/>
      <c r="D106" s="240"/>
      <c r="E106" s="240" t="s">
        <v>135</v>
      </c>
      <c r="F106" s="242" t="s">
        <v>138</v>
      </c>
      <c r="G106" s="238">
        <v>3</v>
      </c>
      <c r="H106" s="204" t="s">
        <v>139</v>
      </c>
      <c r="I106" s="205">
        <v>83</v>
      </c>
      <c r="J106" s="205">
        <v>107</v>
      </c>
      <c r="K106" s="63">
        <f t="shared" si="3"/>
        <v>0.289</v>
      </c>
    </row>
    <row r="107" ht="18.95" customHeight="1" spans="1:11">
      <c r="A107" s="244" t="str">
        <f t="shared" si="2"/>
        <v>是</v>
      </c>
      <c r="B107" s="239">
        <v>2011002</v>
      </c>
      <c r="C107" s="240"/>
      <c r="D107" s="240"/>
      <c r="E107" s="240" t="s">
        <v>140</v>
      </c>
      <c r="F107" s="242" t="s">
        <v>141</v>
      </c>
      <c r="G107" s="238">
        <v>3</v>
      </c>
      <c r="H107" s="204" t="s">
        <v>142</v>
      </c>
      <c r="I107" s="205">
        <v>21</v>
      </c>
      <c r="J107" s="205">
        <v>6</v>
      </c>
      <c r="K107" s="63">
        <f t="shared" si="3"/>
        <v>-0.714</v>
      </c>
    </row>
    <row r="108" ht="18.95" hidden="1" customHeight="1" spans="1:11">
      <c r="A108" s="244" t="str">
        <f t="shared" si="2"/>
        <v>否</v>
      </c>
      <c r="B108" s="239">
        <v>2011003</v>
      </c>
      <c r="C108" s="240"/>
      <c r="D108" s="240"/>
      <c r="E108" s="240" t="s">
        <v>143</v>
      </c>
      <c r="F108" s="242" t="s">
        <v>144</v>
      </c>
      <c r="G108" s="238">
        <v>3</v>
      </c>
      <c r="H108" s="243" t="s">
        <v>145</v>
      </c>
      <c r="I108" s="205">
        <v>0</v>
      </c>
      <c r="J108" s="205">
        <v>0</v>
      </c>
      <c r="K108" s="63" t="str">
        <f t="shared" si="3"/>
        <v/>
      </c>
    </row>
    <row r="109" ht="18.95" hidden="1" customHeight="1" spans="1:11">
      <c r="A109" s="244" t="str">
        <f t="shared" si="2"/>
        <v>否</v>
      </c>
      <c r="B109" s="239">
        <v>2011004</v>
      </c>
      <c r="C109" s="240"/>
      <c r="D109" s="240"/>
      <c r="E109" s="240" t="s">
        <v>146</v>
      </c>
      <c r="F109" s="242" t="s">
        <v>275</v>
      </c>
      <c r="G109" s="238">
        <v>3</v>
      </c>
      <c r="H109" s="243" t="s">
        <v>276</v>
      </c>
      <c r="I109" s="205">
        <v>0</v>
      </c>
      <c r="J109" s="205">
        <v>0</v>
      </c>
      <c r="K109" s="63" t="str">
        <f t="shared" si="3"/>
        <v/>
      </c>
    </row>
    <row r="110" ht="18.95" hidden="1" customHeight="1" spans="1:11">
      <c r="A110" s="244" t="str">
        <f t="shared" si="2"/>
        <v>否</v>
      </c>
      <c r="B110" s="239">
        <v>2011005</v>
      </c>
      <c r="C110" s="240"/>
      <c r="D110" s="240"/>
      <c r="E110" s="240" t="s">
        <v>149</v>
      </c>
      <c r="F110" s="242" t="s">
        <v>277</v>
      </c>
      <c r="G110" s="238">
        <v>3</v>
      </c>
      <c r="H110" s="243" t="s">
        <v>278</v>
      </c>
      <c r="I110" s="205">
        <v>0</v>
      </c>
      <c r="J110" s="205">
        <v>0</v>
      </c>
      <c r="K110" s="63" t="str">
        <f t="shared" si="3"/>
        <v/>
      </c>
    </row>
    <row r="111" ht="18.95" customHeight="1" spans="1:11">
      <c r="A111" s="244" t="str">
        <f t="shared" si="2"/>
        <v>是</v>
      </c>
      <c r="B111" s="239">
        <v>2011006</v>
      </c>
      <c r="C111" s="240"/>
      <c r="D111" s="240"/>
      <c r="E111" s="240" t="s">
        <v>152</v>
      </c>
      <c r="F111" s="242" t="s">
        <v>279</v>
      </c>
      <c r="G111" s="238">
        <v>3</v>
      </c>
      <c r="H111" s="204" t="s">
        <v>280</v>
      </c>
      <c r="I111" s="205">
        <v>296</v>
      </c>
      <c r="J111" s="205">
        <v>301</v>
      </c>
      <c r="K111" s="63">
        <f t="shared" si="3"/>
        <v>0.017</v>
      </c>
    </row>
    <row r="112" ht="18.95" hidden="1" customHeight="1" spans="1:11">
      <c r="A112" s="244" t="str">
        <f t="shared" si="2"/>
        <v>否</v>
      </c>
      <c r="B112" s="239">
        <v>2011007</v>
      </c>
      <c r="C112" s="240"/>
      <c r="D112" s="240"/>
      <c r="E112" s="240" t="s">
        <v>155</v>
      </c>
      <c r="F112" s="242" t="s">
        <v>281</v>
      </c>
      <c r="G112" s="238">
        <v>3</v>
      </c>
      <c r="H112" s="243" t="s">
        <v>282</v>
      </c>
      <c r="I112" s="205">
        <v>0</v>
      </c>
      <c r="J112" s="205">
        <v>0</v>
      </c>
      <c r="K112" s="63" t="str">
        <f t="shared" si="3"/>
        <v/>
      </c>
    </row>
    <row r="113" ht="18.95" hidden="1" customHeight="1" spans="1:11">
      <c r="A113" s="244" t="str">
        <f t="shared" si="2"/>
        <v>否</v>
      </c>
      <c r="B113" s="239">
        <v>2011008</v>
      </c>
      <c r="C113" s="240"/>
      <c r="D113" s="240"/>
      <c r="E113" s="240" t="s">
        <v>158</v>
      </c>
      <c r="F113" s="242" t="s">
        <v>283</v>
      </c>
      <c r="G113" s="238">
        <v>3</v>
      </c>
      <c r="H113" s="243" t="s">
        <v>284</v>
      </c>
      <c r="I113" s="205">
        <v>0</v>
      </c>
      <c r="J113" s="205">
        <v>0</v>
      </c>
      <c r="K113" s="63" t="str">
        <f t="shared" si="3"/>
        <v/>
      </c>
    </row>
    <row r="114" ht="18.95" hidden="1" customHeight="1" spans="1:11">
      <c r="A114" s="244" t="str">
        <f t="shared" si="2"/>
        <v>否</v>
      </c>
      <c r="B114" s="239">
        <v>2011009</v>
      </c>
      <c r="C114" s="240"/>
      <c r="D114" s="240"/>
      <c r="E114" s="240" t="s">
        <v>161</v>
      </c>
      <c r="F114" s="242" t="s">
        <v>285</v>
      </c>
      <c r="G114" s="238">
        <v>3</v>
      </c>
      <c r="H114" s="243" t="s">
        <v>286</v>
      </c>
      <c r="I114" s="205">
        <v>0</v>
      </c>
      <c r="J114" s="205">
        <v>0</v>
      </c>
      <c r="K114" s="63" t="str">
        <f t="shared" si="3"/>
        <v/>
      </c>
    </row>
    <row r="115" ht="18.95" hidden="1" customHeight="1" spans="1:11">
      <c r="A115" s="244" t="str">
        <f t="shared" si="2"/>
        <v>否</v>
      </c>
      <c r="B115" s="239">
        <v>2011010</v>
      </c>
      <c r="C115" s="240"/>
      <c r="D115" s="240"/>
      <c r="E115" s="240" t="s">
        <v>272</v>
      </c>
      <c r="F115" s="242" t="s">
        <v>287</v>
      </c>
      <c r="G115" s="238">
        <v>3</v>
      </c>
      <c r="H115" s="243" t="s">
        <v>288</v>
      </c>
      <c r="I115" s="205">
        <v>0</v>
      </c>
      <c r="J115" s="205">
        <v>0</v>
      </c>
      <c r="K115" s="63" t="str">
        <f t="shared" si="3"/>
        <v/>
      </c>
    </row>
    <row r="116" ht="18.95" hidden="1" customHeight="1" spans="1:11">
      <c r="A116" s="244" t="str">
        <f t="shared" si="2"/>
        <v>否</v>
      </c>
      <c r="B116" s="239">
        <v>2011011</v>
      </c>
      <c r="C116" s="240"/>
      <c r="D116" s="240"/>
      <c r="E116" s="240" t="s">
        <v>289</v>
      </c>
      <c r="F116" s="242" t="s">
        <v>290</v>
      </c>
      <c r="G116" s="238">
        <v>3</v>
      </c>
      <c r="H116" s="243" t="s">
        <v>291</v>
      </c>
      <c r="I116" s="205">
        <v>0</v>
      </c>
      <c r="J116" s="205">
        <v>0</v>
      </c>
      <c r="K116" s="63" t="str">
        <f t="shared" si="3"/>
        <v/>
      </c>
    </row>
    <row r="117" ht="18.95" hidden="1" customHeight="1" spans="1:11">
      <c r="A117" s="244" t="str">
        <f t="shared" si="2"/>
        <v>否</v>
      </c>
      <c r="B117" s="239">
        <v>2011012</v>
      </c>
      <c r="C117" s="240"/>
      <c r="D117" s="240"/>
      <c r="E117" s="240" t="s">
        <v>292</v>
      </c>
      <c r="F117" s="242" t="s">
        <v>293</v>
      </c>
      <c r="G117" s="238">
        <v>3</v>
      </c>
      <c r="H117" s="243" t="s">
        <v>294</v>
      </c>
      <c r="I117" s="205">
        <v>0</v>
      </c>
      <c r="J117" s="205">
        <v>0</v>
      </c>
      <c r="K117" s="63" t="str">
        <f t="shared" si="3"/>
        <v/>
      </c>
    </row>
    <row r="118" ht="18.95" hidden="1" customHeight="1" spans="1:11">
      <c r="A118" s="244" t="str">
        <f t="shared" si="2"/>
        <v>否</v>
      </c>
      <c r="B118" s="239">
        <v>2011050</v>
      </c>
      <c r="C118" s="240"/>
      <c r="D118" s="240"/>
      <c r="E118" s="240" t="s">
        <v>164</v>
      </c>
      <c r="F118" s="242" t="s">
        <v>165</v>
      </c>
      <c r="G118" s="238">
        <v>3</v>
      </c>
      <c r="H118" s="243" t="s">
        <v>166</v>
      </c>
      <c r="I118" s="205">
        <v>0</v>
      </c>
      <c r="J118" s="205">
        <v>0</v>
      </c>
      <c r="K118" s="63" t="str">
        <f t="shared" si="3"/>
        <v/>
      </c>
    </row>
    <row r="119" ht="18.95" hidden="1" customHeight="1" spans="1:11">
      <c r="A119" s="244" t="str">
        <f t="shared" si="2"/>
        <v>否</v>
      </c>
      <c r="B119" s="239">
        <v>2011099</v>
      </c>
      <c r="C119" s="240"/>
      <c r="D119" s="240"/>
      <c r="E119" s="240" t="s">
        <v>167</v>
      </c>
      <c r="F119" s="242" t="s">
        <v>295</v>
      </c>
      <c r="G119" s="238">
        <v>3</v>
      </c>
      <c r="H119" s="243" t="s">
        <v>296</v>
      </c>
      <c r="I119" s="205">
        <v>0</v>
      </c>
      <c r="J119" s="205">
        <v>0</v>
      </c>
      <c r="K119" s="63" t="str">
        <f t="shared" si="3"/>
        <v/>
      </c>
    </row>
    <row r="120" ht="18.95" customHeight="1" spans="1:11">
      <c r="A120" s="244" t="str">
        <f t="shared" si="2"/>
        <v>是</v>
      </c>
      <c r="B120" s="239">
        <v>20111</v>
      </c>
      <c r="C120" s="240"/>
      <c r="D120" s="240" t="s">
        <v>289</v>
      </c>
      <c r="E120" s="240"/>
      <c r="F120" s="241" t="s">
        <v>297</v>
      </c>
      <c r="G120" s="238"/>
      <c r="H120" s="204" t="s">
        <v>298</v>
      </c>
      <c r="I120" s="205">
        <f>SUM(I121:I128)</f>
        <v>3139</v>
      </c>
      <c r="J120" s="205">
        <f>SUM(J121:J128)</f>
        <v>3819</v>
      </c>
      <c r="K120" s="63">
        <f t="shared" si="3"/>
        <v>0.217</v>
      </c>
    </row>
    <row r="121" ht="18.95" customHeight="1" spans="1:11">
      <c r="A121" s="244" t="str">
        <f t="shared" si="2"/>
        <v>是</v>
      </c>
      <c r="B121" s="239">
        <v>2011101</v>
      </c>
      <c r="C121" s="240"/>
      <c r="D121" s="240"/>
      <c r="E121" s="240" t="s">
        <v>135</v>
      </c>
      <c r="F121" s="242" t="s">
        <v>138</v>
      </c>
      <c r="G121" s="238">
        <v>3</v>
      </c>
      <c r="H121" s="204" t="s">
        <v>139</v>
      </c>
      <c r="I121" s="205">
        <v>1348</v>
      </c>
      <c r="J121" s="205">
        <v>2028</v>
      </c>
      <c r="K121" s="63">
        <f t="shared" si="3"/>
        <v>0.504</v>
      </c>
    </row>
    <row r="122" ht="18.95" customHeight="1" spans="1:11">
      <c r="A122" s="244" t="str">
        <f t="shared" si="2"/>
        <v>是</v>
      </c>
      <c r="B122" s="239">
        <v>2011102</v>
      </c>
      <c r="C122" s="240"/>
      <c r="D122" s="240"/>
      <c r="E122" s="240" t="s">
        <v>140</v>
      </c>
      <c r="F122" s="242" t="s">
        <v>141</v>
      </c>
      <c r="G122" s="238">
        <v>3</v>
      </c>
      <c r="H122" s="204" t="s">
        <v>142</v>
      </c>
      <c r="I122" s="205">
        <v>741</v>
      </c>
      <c r="J122" s="205">
        <v>1726</v>
      </c>
      <c r="K122" s="63">
        <f t="shared" si="3"/>
        <v>1.329</v>
      </c>
    </row>
    <row r="123" ht="18.95" hidden="1" customHeight="1" spans="1:11">
      <c r="A123" s="244" t="str">
        <f t="shared" si="2"/>
        <v>否</v>
      </c>
      <c r="B123" s="239">
        <v>2011103</v>
      </c>
      <c r="C123" s="240"/>
      <c r="D123" s="240"/>
      <c r="E123" s="240" t="s">
        <v>143</v>
      </c>
      <c r="F123" s="242" t="s">
        <v>144</v>
      </c>
      <c r="G123" s="238">
        <v>3</v>
      </c>
      <c r="H123" s="243" t="s">
        <v>145</v>
      </c>
      <c r="I123" s="205">
        <v>0</v>
      </c>
      <c r="J123" s="205">
        <v>0</v>
      </c>
      <c r="K123" s="63" t="str">
        <f t="shared" si="3"/>
        <v/>
      </c>
    </row>
    <row r="124" ht="18.95" hidden="1" customHeight="1" spans="1:11">
      <c r="A124" s="244" t="str">
        <f t="shared" si="2"/>
        <v>否</v>
      </c>
      <c r="B124" s="239">
        <v>2011104</v>
      </c>
      <c r="C124" s="240"/>
      <c r="D124" s="240"/>
      <c r="E124" s="240" t="s">
        <v>146</v>
      </c>
      <c r="F124" s="242" t="s">
        <v>299</v>
      </c>
      <c r="G124" s="238">
        <v>3</v>
      </c>
      <c r="H124" s="243" t="s">
        <v>300</v>
      </c>
      <c r="I124" s="205">
        <v>0</v>
      </c>
      <c r="J124" s="205">
        <v>0</v>
      </c>
      <c r="K124" s="63" t="str">
        <f t="shared" si="3"/>
        <v/>
      </c>
    </row>
    <row r="125" ht="18.95" hidden="1" customHeight="1" spans="1:11">
      <c r="A125" s="244" t="str">
        <f t="shared" si="2"/>
        <v>否</v>
      </c>
      <c r="B125" s="239">
        <v>2011105</v>
      </c>
      <c r="C125" s="240"/>
      <c r="D125" s="240"/>
      <c r="E125" s="240" t="s">
        <v>149</v>
      </c>
      <c r="F125" s="242" t="s">
        <v>301</v>
      </c>
      <c r="G125" s="238">
        <v>3</v>
      </c>
      <c r="H125" s="243" t="s">
        <v>302</v>
      </c>
      <c r="I125" s="205">
        <v>0</v>
      </c>
      <c r="J125" s="205">
        <v>0</v>
      </c>
      <c r="K125" s="63" t="str">
        <f t="shared" si="3"/>
        <v/>
      </c>
    </row>
    <row r="126" ht="18.95" hidden="1" customHeight="1" spans="1:11">
      <c r="A126" s="244" t="str">
        <f t="shared" si="2"/>
        <v>否</v>
      </c>
      <c r="B126" s="239">
        <v>2011106</v>
      </c>
      <c r="C126" s="240"/>
      <c r="D126" s="240"/>
      <c r="E126" s="240" t="s">
        <v>152</v>
      </c>
      <c r="F126" s="242" t="s">
        <v>303</v>
      </c>
      <c r="G126" s="238">
        <v>3</v>
      </c>
      <c r="H126" s="243" t="s">
        <v>304</v>
      </c>
      <c r="I126" s="205">
        <v>0</v>
      </c>
      <c r="J126" s="205">
        <v>0</v>
      </c>
      <c r="K126" s="63" t="str">
        <f t="shared" si="3"/>
        <v/>
      </c>
    </row>
    <row r="127" ht="18.95" hidden="1" customHeight="1" spans="1:11">
      <c r="A127" s="244" t="str">
        <f t="shared" si="2"/>
        <v>否</v>
      </c>
      <c r="B127" s="239">
        <v>2011150</v>
      </c>
      <c r="C127" s="240"/>
      <c r="D127" s="240"/>
      <c r="E127" s="240" t="s">
        <v>164</v>
      </c>
      <c r="F127" s="242" t="s">
        <v>165</v>
      </c>
      <c r="G127" s="238">
        <v>3</v>
      </c>
      <c r="H127" s="243" t="s">
        <v>166</v>
      </c>
      <c r="I127" s="205">
        <v>0</v>
      </c>
      <c r="J127" s="205">
        <v>0</v>
      </c>
      <c r="K127" s="63" t="str">
        <f t="shared" si="3"/>
        <v/>
      </c>
    </row>
    <row r="128" ht="18.95" customHeight="1" spans="1:11">
      <c r="A128" s="244" t="str">
        <f t="shared" si="2"/>
        <v>是</v>
      </c>
      <c r="B128" s="239">
        <v>2011199</v>
      </c>
      <c r="C128" s="240"/>
      <c r="D128" s="240"/>
      <c r="E128" s="240" t="s">
        <v>167</v>
      </c>
      <c r="F128" s="242" t="s">
        <v>305</v>
      </c>
      <c r="G128" s="238">
        <v>3</v>
      </c>
      <c r="H128" s="204" t="s">
        <v>306</v>
      </c>
      <c r="I128" s="205">
        <v>1050</v>
      </c>
      <c r="J128" s="205">
        <v>65</v>
      </c>
      <c r="K128" s="63">
        <f t="shared" si="3"/>
        <v>-0.938</v>
      </c>
    </row>
    <row r="129" ht="18.95" customHeight="1" spans="1:11">
      <c r="A129" s="244" t="str">
        <f t="shared" si="2"/>
        <v>是</v>
      </c>
      <c r="B129" s="239">
        <v>20113</v>
      </c>
      <c r="C129" s="240"/>
      <c r="D129" s="240" t="s">
        <v>307</v>
      </c>
      <c r="E129" s="240"/>
      <c r="F129" s="241" t="s">
        <v>308</v>
      </c>
      <c r="G129" s="238"/>
      <c r="H129" s="204" t="s">
        <v>309</v>
      </c>
      <c r="I129" s="205">
        <f>SUM(I130:I139)</f>
        <v>1241</v>
      </c>
      <c r="J129" s="205">
        <f>SUM(J130:J139)</f>
        <v>1487</v>
      </c>
      <c r="K129" s="63">
        <f t="shared" si="3"/>
        <v>0.198</v>
      </c>
    </row>
    <row r="130" ht="18.95" customHeight="1" spans="1:11">
      <c r="A130" s="244" t="str">
        <f t="shared" si="2"/>
        <v>是</v>
      </c>
      <c r="B130" s="239">
        <v>2011301</v>
      </c>
      <c r="C130" s="240"/>
      <c r="D130" s="240"/>
      <c r="E130" s="240" t="s">
        <v>135</v>
      </c>
      <c r="F130" s="242" t="s">
        <v>138</v>
      </c>
      <c r="G130" s="238">
        <v>3</v>
      </c>
      <c r="H130" s="204" t="s">
        <v>139</v>
      </c>
      <c r="I130" s="205">
        <v>714</v>
      </c>
      <c r="J130" s="205">
        <v>900</v>
      </c>
      <c r="K130" s="63">
        <f t="shared" si="3"/>
        <v>0.261</v>
      </c>
    </row>
    <row r="131" ht="18.95" customHeight="1" spans="1:11">
      <c r="A131" s="244" t="str">
        <f t="shared" si="2"/>
        <v>是</v>
      </c>
      <c r="B131" s="239">
        <v>2011302</v>
      </c>
      <c r="C131" s="240"/>
      <c r="D131" s="240"/>
      <c r="E131" s="240" t="s">
        <v>140</v>
      </c>
      <c r="F131" s="242" t="s">
        <v>141</v>
      </c>
      <c r="G131" s="238">
        <v>3</v>
      </c>
      <c r="H131" s="204" t="s">
        <v>142</v>
      </c>
      <c r="I131" s="205">
        <v>200</v>
      </c>
      <c r="J131" s="205">
        <v>361</v>
      </c>
      <c r="K131" s="63">
        <f t="shared" si="3"/>
        <v>0.805</v>
      </c>
    </row>
    <row r="132" ht="18.95" hidden="1" customHeight="1" spans="1:11">
      <c r="A132" s="244" t="str">
        <f t="shared" si="2"/>
        <v>否</v>
      </c>
      <c r="B132" s="239">
        <v>2011303</v>
      </c>
      <c r="C132" s="240"/>
      <c r="D132" s="240"/>
      <c r="E132" s="240" t="s">
        <v>143</v>
      </c>
      <c r="F132" s="242" t="s">
        <v>144</v>
      </c>
      <c r="G132" s="238">
        <v>3</v>
      </c>
      <c r="H132" s="243" t="s">
        <v>145</v>
      </c>
      <c r="I132" s="205">
        <v>0</v>
      </c>
      <c r="J132" s="205">
        <v>0</v>
      </c>
      <c r="K132" s="63" t="str">
        <f t="shared" si="3"/>
        <v/>
      </c>
    </row>
    <row r="133" ht="18.95" customHeight="1" spans="1:11">
      <c r="A133" s="244" t="str">
        <f t="shared" si="2"/>
        <v>是</v>
      </c>
      <c r="B133" s="239">
        <v>2011304</v>
      </c>
      <c r="C133" s="240"/>
      <c r="D133" s="240"/>
      <c r="E133" s="240" t="s">
        <v>146</v>
      </c>
      <c r="F133" s="242" t="s">
        <v>310</v>
      </c>
      <c r="G133" s="238">
        <v>3</v>
      </c>
      <c r="H133" s="204" t="s">
        <v>311</v>
      </c>
      <c r="I133" s="205">
        <v>127</v>
      </c>
      <c r="J133" s="205">
        <v>0</v>
      </c>
      <c r="K133" s="63" t="str">
        <f t="shared" si="3"/>
        <v/>
      </c>
    </row>
    <row r="134" ht="18.95" hidden="1" customHeight="1" spans="1:11">
      <c r="A134" s="244" t="str">
        <f t="shared" si="2"/>
        <v>否</v>
      </c>
      <c r="B134" s="239">
        <v>2011305</v>
      </c>
      <c r="C134" s="240"/>
      <c r="D134" s="240"/>
      <c r="E134" s="240" t="s">
        <v>149</v>
      </c>
      <c r="F134" s="242" t="s">
        <v>312</v>
      </c>
      <c r="G134" s="238">
        <v>3</v>
      </c>
      <c r="H134" s="243" t="s">
        <v>313</v>
      </c>
      <c r="I134" s="205">
        <v>0</v>
      </c>
      <c r="J134" s="205">
        <v>0</v>
      </c>
      <c r="K134" s="63" t="str">
        <f t="shared" si="3"/>
        <v/>
      </c>
    </row>
    <row r="135" ht="18.95" hidden="1" customHeight="1" spans="1:11">
      <c r="A135" s="244" t="str">
        <f t="shared" ref="A135:A198" si="4">IF(AND(I135=0,J135=0),"否","是")</f>
        <v>否</v>
      </c>
      <c r="B135" s="239">
        <v>2011306</v>
      </c>
      <c r="C135" s="240"/>
      <c r="D135" s="240"/>
      <c r="E135" s="240" t="s">
        <v>152</v>
      </c>
      <c r="F135" s="242" t="s">
        <v>314</v>
      </c>
      <c r="G135" s="238">
        <v>3</v>
      </c>
      <c r="H135" s="243" t="s">
        <v>315</v>
      </c>
      <c r="I135" s="205">
        <v>0</v>
      </c>
      <c r="J135" s="205">
        <v>0</v>
      </c>
      <c r="K135" s="63" t="str">
        <f t="shared" ref="K135:K198" si="5">IF(OR(VALUE(J135)=0,ISERROR(J135/I135-1)),"",ROUND(J135/I135-1,3))</f>
        <v/>
      </c>
    </row>
    <row r="136" ht="18.95" hidden="1" customHeight="1" spans="1:11">
      <c r="A136" s="244" t="str">
        <f t="shared" si="4"/>
        <v>否</v>
      </c>
      <c r="B136" s="239">
        <v>2011307</v>
      </c>
      <c r="C136" s="240"/>
      <c r="D136" s="240"/>
      <c r="E136" s="240" t="s">
        <v>155</v>
      </c>
      <c r="F136" s="242" t="s">
        <v>316</v>
      </c>
      <c r="G136" s="238">
        <v>3</v>
      </c>
      <c r="H136" s="243" t="s">
        <v>317</v>
      </c>
      <c r="I136" s="205">
        <v>0</v>
      </c>
      <c r="J136" s="205">
        <v>0</v>
      </c>
      <c r="K136" s="63" t="str">
        <f t="shared" si="5"/>
        <v/>
      </c>
    </row>
    <row r="137" ht="18.95" customHeight="1" spans="1:11">
      <c r="A137" s="244" t="str">
        <f t="shared" si="4"/>
        <v>是</v>
      </c>
      <c r="B137" s="239">
        <v>2011308</v>
      </c>
      <c r="C137" s="240"/>
      <c r="D137" s="240"/>
      <c r="E137" s="240" t="s">
        <v>158</v>
      </c>
      <c r="F137" s="242" t="s">
        <v>318</v>
      </c>
      <c r="G137" s="238">
        <v>3</v>
      </c>
      <c r="H137" s="204" t="s">
        <v>319</v>
      </c>
      <c r="I137" s="205">
        <v>200</v>
      </c>
      <c r="J137" s="205">
        <v>214</v>
      </c>
      <c r="K137" s="63">
        <f t="shared" si="5"/>
        <v>0.07</v>
      </c>
    </row>
    <row r="138" ht="18.95" hidden="1" customHeight="1" spans="1:11">
      <c r="A138" s="244" t="str">
        <f t="shared" si="4"/>
        <v>否</v>
      </c>
      <c r="B138" s="239">
        <v>2011350</v>
      </c>
      <c r="C138" s="240"/>
      <c r="D138" s="240"/>
      <c r="E138" s="240" t="s">
        <v>164</v>
      </c>
      <c r="F138" s="242" t="s">
        <v>165</v>
      </c>
      <c r="G138" s="238">
        <v>3</v>
      </c>
      <c r="H138" s="243" t="s">
        <v>166</v>
      </c>
      <c r="I138" s="205">
        <v>0</v>
      </c>
      <c r="J138" s="205">
        <v>0</v>
      </c>
      <c r="K138" s="63" t="str">
        <f t="shared" si="5"/>
        <v/>
      </c>
    </row>
    <row r="139" ht="18.95" customHeight="1" spans="1:11">
      <c r="A139" s="244" t="str">
        <f t="shared" si="4"/>
        <v>是</v>
      </c>
      <c r="B139" s="239">
        <v>2011399</v>
      </c>
      <c r="C139" s="240"/>
      <c r="D139" s="240"/>
      <c r="E139" s="240" t="s">
        <v>167</v>
      </c>
      <c r="F139" s="242" t="s">
        <v>320</v>
      </c>
      <c r="G139" s="238">
        <v>3</v>
      </c>
      <c r="H139" s="204" t="s">
        <v>321</v>
      </c>
      <c r="I139" s="205">
        <v>0</v>
      </c>
      <c r="J139" s="205">
        <v>12</v>
      </c>
      <c r="K139" s="63" t="str">
        <f t="shared" si="5"/>
        <v/>
      </c>
    </row>
    <row r="140" ht="18.95" hidden="1" customHeight="1" spans="1:11">
      <c r="A140" s="244" t="str">
        <f t="shared" si="4"/>
        <v>否</v>
      </c>
      <c r="B140" s="239">
        <v>20114</v>
      </c>
      <c r="C140" s="240"/>
      <c r="D140" s="240" t="s">
        <v>322</v>
      </c>
      <c r="E140" s="240"/>
      <c r="F140" s="241" t="s">
        <v>323</v>
      </c>
      <c r="G140" s="238"/>
      <c r="H140" s="243" t="s">
        <v>324</v>
      </c>
      <c r="I140" s="205">
        <f>SUM(I141:I151)</f>
        <v>0</v>
      </c>
      <c r="J140" s="205">
        <f>SUM(J141:J151)</f>
        <v>0</v>
      </c>
      <c r="K140" s="63" t="str">
        <f t="shared" si="5"/>
        <v/>
      </c>
    </row>
    <row r="141" ht="18.95" hidden="1" customHeight="1" spans="1:11">
      <c r="A141" s="244" t="str">
        <f t="shared" si="4"/>
        <v>否</v>
      </c>
      <c r="B141" s="239">
        <v>2011401</v>
      </c>
      <c r="C141" s="240"/>
      <c r="D141" s="240"/>
      <c r="E141" s="240" t="s">
        <v>135</v>
      </c>
      <c r="F141" s="242" t="s">
        <v>138</v>
      </c>
      <c r="G141" s="238">
        <v>3</v>
      </c>
      <c r="H141" s="243" t="s">
        <v>139</v>
      </c>
      <c r="I141" s="205">
        <v>0</v>
      </c>
      <c r="J141" s="205">
        <v>0</v>
      </c>
      <c r="K141" s="63" t="str">
        <f t="shared" si="5"/>
        <v/>
      </c>
    </row>
    <row r="142" ht="18.95" hidden="1" customHeight="1" spans="1:11">
      <c r="A142" s="244" t="str">
        <f t="shared" si="4"/>
        <v>否</v>
      </c>
      <c r="B142" s="239">
        <v>2011402</v>
      </c>
      <c r="C142" s="240"/>
      <c r="D142" s="240"/>
      <c r="E142" s="240" t="s">
        <v>140</v>
      </c>
      <c r="F142" s="242" t="s">
        <v>141</v>
      </c>
      <c r="G142" s="238">
        <v>3</v>
      </c>
      <c r="H142" s="243" t="s">
        <v>142</v>
      </c>
      <c r="I142" s="205">
        <v>0</v>
      </c>
      <c r="J142" s="205">
        <v>0</v>
      </c>
      <c r="K142" s="63" t="str">
        <f t="shared" si="5"/>
        <v/>
      </c>
    </row>
    <row r="143" ht="18.95" hidden="1" customHeight="1" spans="1:11">
      <c r="A143" s="244" t="str">
        <f t="shared" si="4"/>
        <v>否</v>
      </c>
      <c r="B143" s="239">
        <v>2011403</v>
      </c>
      <c r="C143" s="240"/>
      <c r="D143" s="240"/>
      <c r="E143" s="240" t="s">
        <v>143</v>
      </c>
      <c r="F143" s="242" t="s">
        <v>144</v>
      </c>
      <c r="G143" s="238">
        <v>3</v>
      </c>
      <c r="H143" s="243" t="s">
        <v>145</v>
      </c>
      <c r="I143" s="205">
        <v>0</v>
      </c>
      <c r="J143" s="205">
        <v>0</v>
      </c>
      <c r="K143" s="63" t="str">
        <f t="shared" si="5"/>
        <v/>
      </c>
    </row>
    <row r="144" ht="18.95" hidden="1" customHeight="1" spans="1:11">
      <c r="A144" s="244" t="str">
        <f t="shared" si="4"/>
        <v>否</v>
      </c>
      <c r="B144" s="239">
        <v>2011404</v>
      </c>
      <c r="C144" s="240"/>
      <c r="D144" s="240"/>
      <c r="E144" s="240" t="s">
        <v>146</v>
      </c>
      <c r="F144" s="242" t="s">
        <v>325</v>
      </c>
      <c r="G144" s="238">
        <v>3</v>
      </c>
      <c r="H144" s="243" t="s">
        <v>326</v>
      </c>
      <c r="I144" s="205">
        <v>0</v>
      </c>
      <c r="J144" s="205">
        <v>0</v>
      </c>
      <c r="K144" s="63" t="str">
        <f t="shared" si="5"/>
        <v/>
      </c>
    </row>
    <row r="145" ht="18.95" hidden="1" customHeight="1" spans="1:11">
      <c r="A145" s="244" t="str">
        <f t="shared" si="4"/>
        <v>否</v>
      </c>
      <c r="B145" s="239">
        <v>2011405</v>
      </c>
      <c r="C145" s="240"/>
      <c r="D145" s="240"/>
      <c r="E145" s="240" t="s">
        <v>149</v>
      </c>
      <c r="F145" s="242" t="s">
        <v>327</v>
      </c>
      <c r="G145" s="238">
        <v>3</v>
      </c>
      <c r="H145" s="243" t="s">
        <v>328</v>
      </c>
      <c r="I145" s="205">
        <v>0</v>
      </c>
      <c r="J145" s="205">
        <v>0</v>
      </c>
      <c r="K145" s="63" t="str">
        <f t="shared" si="5"/>
        <v/>
      </c>
    </row>
    <row r="146" ht="18.95" hidden="1" customHeight="1" spans="1:11">
      <c r="A146" s="244" t="str">
        <f t="shared" si="4"/>
        <v>否</v>
      </c>
      <c r="B146" s="239">
        <v>2011406</v>
      </c>
      <c r="C146" s="240"/>
      <c r="D146" s="240"/>
      <c r="E146" s="240" t="s">
        <v>152</v>
      </c>
      <c r="F146" s="242" t="s">
        <v>329</v>
      </c>
      <c r="G146" s="238">
        <v>3</v>
      </c>
      <c r="H146" s="243" t="s">
        <v>330</v>
      </c>
      <c r="I146" s="205">
        <v>0</v>
      </c>
      <c r="J146" s="205">
        <v>0</v>
      </c>
      <c r="K146" s="63" t="str">
        <f t="shared" si="5"/>
        <v/>
      </c>
    </row>
    <row r="147" ht="18.95" hidden="1" customHeight="1" spans="1:11">
      <c r="A147" s="244" t="str">
        <f t="shared" si="4"/>
        <v>否</v>
      </c>
      <c r="B147" s="239">
        <v>2011407</v>
      </c>
      <c r="C147" s="240"/>
      <c r="D147" s="240"/>
      <c r="E147" s="240" t="s">
        <v>155</v>
      </c>
      <c r="F147" s="242" t="s">
        <v>331</v>
      </c>
      <c r="G147" s="238">
        <v>3</v>
      </c>
      <c r="H147" s="243" t="s">
        <v>332</v>
      </c>
      <c r="I147" s="205">
        <v>0</v>
      </c>
      <c r="J147" s="205">
        <v>0</v>
      </c>
      <c r="K147" s="63" t="str">
        <f t="shared" si="5"/>
        <v/>
      </c>
    </row>
    <row r="148" ht="18.95" hidden="1" customHeight="1" spans="1:11">
      <c r="A148" s="244" t="str">
        <f t="shared" si="4"/>
        <v>否</v>
      </c>
      <c r="B148" s="239">
        <v>2011408</v>
      </c>
      <c r="C148" s="240"/>
      <c r="D148" s="240"/>
      <c r="E148" s="240" t="s">
        <v>158</v>
      </c>
      <c r="F148" s="242" t="s">
        <v>333</v>
      </c>
      <c r="G148" s="238">
        <v>3</v>
      </c>
      <c r="H148" s="243" t="s">
        <v>334</v>
      </c>
      <c r="I148" s="205">
        <v>0</v>
      </c>
      <c r="J148" s="205">
        <v>0</v>
      </c>
      <c r="K148" s="63" t="str">
        <f t="shared" si="5"/>
        <v/>
      </c>
    </row>
    <row r="149" ht="18.95" hidden="1" customHeight="1" spans="1:11">
      <c r="A149" s="244" t="str">
        <f t="shared" si="4"/>
        <v>否</v>
      </c>
      <c r="B149" s="239">
        <v>2011409</v>
      </c>
      <c r="C149" s="240"/>
      <c r="D149" s="240"/>
      <c r="E149" s="240" t="s">
        <v>161</v>
      </c>
      <c r="F149" s="242" t="s">
        <v>335</v>
      </c>
      <c r="G149" s="238">
        <v>3</v>
      </c>
      <c r="H149" s="243" t="s">
        <v>336</v>
      </c>
      <c r="I149" s="205">
        <v>0</v>
      </c>
      <c r="J149" s="205">
        <v>0</v>
      </c>
      <c r="K149" s="63" t="str">
        <f t="shared" si="5"/>
        <v/>
      </c>
    </row>
    <row r="150" ht="18.95" hidden="1" customHeight="1" spans="1:11">
      <c r="A150" s="244" t="str">
        <f t="shared" si="4"/>
        <v>否</v>
      </c>
      <c r="B150" s="239">
        <v>2011450</v>
      </c>
      <c r="C150" s="240"/>
      <c r="D150" s="240"/>
      <c r="E150" s="240" t="s">
        <v>164</v>
      </c>
      <c r="F150" s="242" t="s">
        <v>165</v>
      </c>
      <c r="G150" s="238">
        <v>3</v>
      </c>
      <c r="H150" s="243" t="s">
        <v>166</v>
      </c>
      <c r="I150" s="205">
        <v>0</v>
      </c>
      <c r="J150" s="205">
        <v>0</v>
      </c>
      <c r="K150" s="63" t="str">
        <f t="shared" si="5"/>
        <v/>
      </c>
    </row>
    <row r="151" ht="18.95" hidden="1" customHeight="1" spans="1:11">
      <c r="A151" s="244" t="str">
        <f t="shared" si="4"/>
        <v>否</v>
      </c>
      <c r="B151" s="239">
        <v>2011499</v>
      </c>
      <c r="C151" s="240"/>
      <c r="D151" s="240"/>
      <c r="E151" s="240" t="s">
        <v>167</v>
      </c>
      <c r="F151" s="242" t="s">
        <v>337</v>
      </c>
      <c r="G151" s="238">
        <v>3</v>
      </c>
      <c r="H151" s="243" t="s">
        <v>338</v>
      </c>
      <c r="I151" s="205">
        <v>0</v>
      </c>
      <c r="J151" s="205">
        <v>0</v>
      </c>
      <c r="K151" s="63" t="str">
        <f t="shared" si="5"/>
        <v/>
      </c>
    </row>
    <row r="152" ht="18.95" customHeight="1" spans="1:11">
      <c r="A152" s="244" t="str">
        <f t="shared" si="4"/>
        <v>是</v>
      </c>
      <c r="B152" s="239">
        <v>20115</v>
      </c>
      <c r="C152" s="240"/>
      <c r="D152" s="240" t="s">
        <v>339</v>
      </c>
      <c r="E152" s="240"/>
      <c r="F152" s="241" t="s">
        <v>340</v>
      </c>
      <c r="G152" s="238"/>
      <c r="H152" s="204" t="s">
        <v>341</v>
      </c>
      <c r="I152" s="205">
        <f>SUM(I153:I161)</f>
        <v>1084</v>
      </c>
      <c r="J152" s="205">
        <f>SUM(J153:J161)</f>
        <v>1206</v>
      </c>
      <c r="K152" s="63">
        <f t="shared" si="5"/>
        <v>0.113</v>
      </c>
    </row>
    <row r="153" ht="18.95" customHeight="1" spans="1:11">
      <c r="A153" s="244" t="str">
        <f t="shared" si="4"/>
        <v>是</v>
      </c>
      <c r="B153" s="239">
        <v>2011501</v>
      </c>
      <c r="C153" s="240"/>
      <c r="D153" s="240"/>
      <c r="E153" s="240" t="s">
        <v>135</v>
      </c>
      <c r="F153" s="242" t="s">
        <v>138</v>
      </c>
      <c r="G153" s="238">
        <v>3</v>
      </c>
      <c r="H153" s="204" t="s">
        <v>139</v>
      </c>
      <c r="I153" s="205">
        <v>861</v>
      </c>
      <c r="J153" s="205">
        <v>1148</v>
      </c>
      <c r="K153" s="63">
        <f t="shared" si="5"/>
        <v>0.333</v>
      </c>
    </row>
    <row r="154" ht="18.95" customHeight="1" spans="1:11">
      <c r="A154" s="244" t="str">
        <f t="shared" si="4"/>
        <v>是</v>
      </c>
      <c r="B154" s="239">
        <v>2011502</v>
      </c>
      <c r="C154" s="240"/>
      <c r="D154" s="240"/>
      <c r="E154" s="240" t="s">
        <v>140</v>
      </c>
      <c r="F154" s="242" t="s">
        <v>141</v>
      </c>
      <c r="G154" s="238">
        <v>3</v>
      </c>
      <c r="H154" s="204" t="s">
        <v>142</v>
      </c>
      <c r="I154" s="205">
        <v>120</v>
      </c>
      <c r="J154" s="205">
        <v>35</v>
      </c>
      <c r="K154" s="63">
        <f t="shared" si="5"/>
        <v>-0.708</v>
      </c>
    </row>
    <row r="155" ht="18.95" hidden="1" customHeight="1" spans="1:11">
      <c r="A155" s="244" t="str">
        <f t="shared" si="4"/>
        <v>否</v>
      </c>
      <c r="B155" s="239">
        <v>2011503</v>
      </c>
      <c r="C155" s="240"/>
      <c r="D155" s="240"/>
      <c r="E155" s="240" t="s">
        <v>143</v>
      </c>
      <c r="F155" s="242" t="s">
        <v>144</v>
      </c>
      <c r="G155" s="238">
        <v>3</v>
      </c>
      <c r="H155" s="243" t="s">
        <v>145</v>
      </c>
      <c r="I155" s="205">
        <v>0</v>
      </c>
      <c r="J155" s="205">
        <v>0</v>
      </c>
      <c r="K155" s="63" t="str">
        <f t="shared" si="5"/>
        <v/>
      </c>
    </row>
    <row r="156" ht="18.95" customHeight="1" spans="1:11">
      <c r="A156" s="244" t="str">
        <f t="shared" si="4"/>
        <v>是</v>
      </c>
      <c r="B156" s="239">
        <v>2011504</v>
      </c>
      <c r="C156" s="240"/>
      <c r="D156" s="240"/>
      <c r="E156" s="240" t="s">
        <v>146</v>
      </c>
      <c r="F156" s="242" t="s">
        <v>342</v>
      </c>
      <c r="G156" s="238">
        <v>3</v>
      </c>
      <c r="H156" s="204" t="s">
        <v>343</v>
      </c>
      <c r="I156" s="205">
        <v>15</v>
      </c>
      <c r="J156" s="205">
        <v>7</v>
      </c>
      <c r="K156" s="63">
        <f t="shared" si="5"/>
        <v>-0.533</v>
      </c>
    </row>
    <row r="157" ht="18.95" customHeight="1" spans="1:11">
      <c r="A157" s="244" t="str">
        <f t="shared" si="4"/>
        <v>是</v>
      </c>
      <c r="B157" s="239">
        <v>2011505</v>
      </c>
      <c r="C157" s="240"/>
      <c r="D157" s="240"/>
      <c r="E157" s="240" t="s">
        <v>149</v>
      </c>
      <c r="F157" s="242" t="s">
        <v>344</v>
      </c>
      <c r="G157" s="238">
        <v>3</v>
      </c>
      <c r="H157" s="204" t="s">
        <v>345</v>
      </c>
      <c r="I157" s="205">
        <v>15</v>
      </c>
      <c r="J157" s="205">
        <v>7</v>
      </c>
      <c r="K157" s="63">
        <f t="shared" si="5"/>
        <v>-0.533</v>
      </c>
    </row>
    <row r="158" ht="18.95" customHeight="1" spans="1:11">
      <c r="A158" s="244" t="str">
        <f t="shared" si="4"/>
        <v>是</v>
      </c>
      <c r="B158" s="239">
        <v>2011506</v>
      </c>
      <c r="C158" s="240"/>
      <c r="D158" s="240"/>
      <c r="E158" s="240" t="s">
        <v>152</v>
      </c>
      <c r="F158" s="242" t="s">
        <v>346</v>
      </c>
      <c r="G158" s="238">
        <v>3</v>
      </c>
      <c r="H158" s="204" t="s">
        <v>347</v>
      </c>
      <c r="I158" s="205">
        <v>8</v>
      </c>
      <c r="J158" s="205">
        <v>9</v>
      </c>
      <c r="K158" s="63">
        <f t="shared" si="5"/>
        <v>0.125</v>
      </c>
    </row>
    <row r="159" ht="18.95" customHeight="1" spans="1:11">
      <c r="A159" s="244" t="str">
        <f t="shared" si="4"/>
        <v>是</v>
      </c>
      <c r="B159" s="239">
        <v>2011507</v>
      </c>
      <c r="C159" s="240"/>
      <c r="D159" s="240"/>
      <c r="E159" s="240" t="s">
        <v>155</v>
      </c>
      <c r="F159" s="242" t="s">
        <v>234</v>
      </c>
      <c r="G159" s="238">
        <v>3</v>
      </c>
      <c r="H159" s="204" t="s">
        <v>235</v>
      </c>
      <c r="I159" s="205">
        <v>45</v>
      </c>
      <c r="J159" s="205">
        <v>0</v>
      </c>
      <c r="K159" s="63" t="str">
        <f t="shared" si="5"/>
        <v/>
      </c>
    </row>
    <row r="160" ht="18.95" hidden="1" customHeight="1" spans="1:11">
      <c r="A160" s="244" t="str">
        <f t="shared" si="4"/>
        <v>否</v>
      </c>
      <c r="B160" s="239">
        <v>2011550</v>
      </c>
      <c r="C160" s="240"/>
      <c r="D160" s="240"/>
      <c r="E160" s="240" t="s">
        <v>164</v>
      </c>
      <c r="F160" s="242" t="s">
        <v>165</v>
      </c>
      <c r="G160" s="238">
        <v>3</v>
      </c>
      <c r="H160" s="243" t="s">
        <v>166</v>
      </c>
      <c r="I160" s="205">
        <v>0</v>
      </c>
      <c r="J160" s="205">
        <v>0</v>
      </c>
      <c r="K160" s="63" t="str">
        <f t="shared" si="5"/>
        <v/>
      </c>
    </row>
    <row r="161" ht="18.95" customHeight="1" spans="1:11">
      <c r="A161" s="244" t="str">
        <f t="shared" si="4"/>
        <v>是</v>
      </c>
      <c r="B161" s="239">
        <v>2011599</v>
      </c>
      <c r="C161" s="240"/>
      <c r="D161" s="240"/>
      <c r="E161" s="240" t="s">
        <v>167</v>
      </c>
      <c r="F161" s="242" t="s">
        <v>348</v>
      </c>
      <c r="G161" s="238">
        <v>3</v>
      </c>
      <c r="H161" s="204" t="s">
        <v>349</v>
      </c>
      <c r="I161" s="205">
        <v>20</v>
      </c>
      <c r="J161" s="205">
        <v>0</v>
      </c>
      <c r="K161" s="63" t="str">
        <f t="shared" si="5"/>
        <v/>
      </c>
    </row>
    <row r="162" ht="18.95" customHeight="1" spans="1:11">
      <c r="A162" s="244" t="str">
        <f t="shared" si="4"/>
        <v>是</v>
      </c>
      <c r="B162" s="239">
        <v>20117</v>
      </c>
      <c r="C162" s="240"/>
      <c r="D162" s="240" t="s">
        <v>350</v>
      </c>
      <c r="E162" s="240"/>
      <c r="F162" s="241" t="s">
        <v>351</v>
      </c>
      <c r="G162" s="238"/>
      <c r="H162" s="204" t="s">
        <v>352</v>
      </c>
      <c r="I162" s="205">
        <f>SUM(I163:I174)</f>
        <v>738</v>
      </c>
      <c r="J162" s="205">
        <f>SUM(J163:J174)</f>
        <v>838</v>
      </c>
      <c r="K162" s="63">
        <f t="shared" si="5"/>
        <v>0.136</v>
      </c>
    </row>
    <row r="163" ht="18.95" customHeight="1" spans="1:11">
      <c r="A163" s="244" t="str">
        <f t="shared" si="4"/>
        <v>是</v>
      </c>
      <c r="B163" s="239">
        <v>2011701</v>
      </c>
      <c r="C163" s="240"/>
      <c r="D163" s="240"/>
      <c r="E163" s="240" t="s">
        <v>135</v>
      </c>
      <c r="F163" s="242" t="s">
        <v>138</v>
      </c>
      <c r="G163" s="238">
        <v>3</v>
      </c>
      <c r="H163" s="204" t="s">
        <v>139</v>
      </c>
      <c r="I163" s="205">
        <v>590</v>
      </c>
      <c r="J163" s="205">
        <v>770</v>
      </c>
      <c r="K163" s="63">
        <f t="shared" si="5"/>
        <v>0.305</v>
      </c>
    </row>
    <row r="164" ht="18.95" customHeight="1" spans="1:11">
      <c r="A164" s="244" t="str">
        <f t="shared" si="4"/>
        <v>是</v>
      </c>
      <c r="B164" s="239">
        <v>2011702</v>
      </c>
      <c r="C164" s="240"/>
      <c r="D164" s="240"/>
      <c r="E164" s="240" t="s">
        <v>140</v>
      </c>
      <c r="F164" s="242" t="s">
        <v>141</v>
      </c>
      <c r="G164" s="238">
        <v>3</v>
      </c>
      <c r="H164" s="204" t="s">
        <v>142</v>
      </c>
      <c r="I164" s="205">
        <v>143</v>
      </c>
      <c r="J164" s="205">
        <v>43</v>
      </c>
      <c r="K164" s="63">
        <f t="shared" si="5"/>
        <v>-0.699</v>
      </c>
    </row>
    <row r="165" ht="18.95" hidden="1" customHeight="1" spans="1:11">
      <c r="A165" s="244" t="str">
        <f t="shared" si="4"/>
        <v>否</v>
      </c>
      <c r="B165" s="239">
        <v>2011703</v>
      </c>
      <c r="C165" s="240"/>
      <c r="D165" s="240"/>
      <c r="E165" s="240" t="s">
        <v>143</v>
      </c>
      <c r="F165" s="242" t="s">
        <v>144</v>
      </c>
      <c r="G165" s="238">
        <v>3</v>
      </c>
      <c r="H165" s="243" t="s">
        <v>145</v>
      </c>
      <c r="I165" s="205">
        <v>0</v>
      </c>
      <c r="J165" s="205">
        <v>0</v>
      </c>
      <c r="K165" s="63" t="str">
        <f t="shared" si="5"/>
        <v/>
      </c>
    </row>
    <row r="166" ht="18.95" hidden="1" customHeight="1" spans="1:11">
      <c r="A166" s="244" t="str">
        <f t="shared" si="4"/>
        <v>否</v>
      </c>
      <c r="B166" s="239">
        <v>2011704</v>
      </c>
      <c r="C166" s="240"/>
      <c r="D166" s="240"/>
      <c r="E166" s="240" t="s">
        <v>146</v>
      </c>
      <c r="F166" s="242" t="s">
        <v>353</v>
      </c>
      <c r="G166" s="238">
        <v>3</v>
      </c>
      <c r="H166" s="243" t="s">
        <v>354</v>
      </c>
      <c r="I166" s="205">
        <v>0</v>
      </c>
      <c r="J166" s="205">
        <v>0</v>
      </c>
      <c r="K166" s="63" t="str">
        <f t="shared" si="5"/>
        <v/>
      </c>
    </row>
    <row r="167" ht="18.95" hidden="1" customHeight="1" spans="1:11">
      <c r="A167" s="244" t="str">
        <f t="shared" si="4"/>
        <v>否</v>
      </c>
      <c r="B167" s="239">
        <v>2011705</v>
      </c>
      <c r="C167" s="240"/>
      <c r="D167" s="240"/>
      <c r="E167" s="240" t="s">
        <v>149</v>
      </c>
      <c r="F167" s="242" t="s">
        <v>355</v>
      </c>
      <c r="G167" s="238">
        <v>3</v>
      </c>
      <c r="H167" s="243" t="s">
        <v>356</v>
      </c>
      <c r="I167" s="205">
        <v>0</v>
      </c>
      <c r="J167" s="205">
        <v>0</v>
      </c>
      <c r="K167" s="63" t="str">
        <f t="shared" si="5"/>
        <v/>
      </c>
    </row>
    <row r="168" ht="18.95" customHeight="1" spans="1:11">
      <c r="A168" s="244" t="str">
        <f t="shared" si="4"/>
        <v>是</v>
      </c>
      <c r="B168" s="239">
        <v>2011706</v>
      </c>
      <c r="C168" s="240"/>
      <c r="D168" s="240"/>
      <c r="E168" s="240" t="s">
        <v>152</v>
      </c>
      <c r="F168" s="242" t="s">
        <v>357</v>
      </c>
      <c r="G168" s="238">
        <v>3</v>
      </c>
      <c r="H168" s="204" t="s">
        <v>358</v>
      </c>
      <c r="I168" s="205">
        <v>0</v>
      </c>
      <c r="J168" s="205">
        <v>25</v>
      </c>
      <c r="K168" s="63" t="str">
        <f t="shared" si="5"/>
        <v/>
      </c>
    </row>
    <row r="169" ht="18.95" hidden="1" customHeight="1" spans="1:11">
      <c r="A169" s="244" t="str">
        <f t="shared" si="4"/>
        <v>否</v>
      </c>
      <c r="B169" s="239">
        <v>2011707</v>
      </c>
      <c r="C169" s="240"/>
      <c r="D169" s="240"/>
      <c r="E169" s="240" t="s">
        <v>155</v>
      </c>
      <c r="F169" s="242" t="s">
        <v>359</v>
      </c>
      <c r="G169" s="238">
        <v>3</v>
      </c>
      <c r="H169" s="243" t="s">
        <v>360</v>
      </c>
      <c r="I169" s="205">
        <v>0</v>
      </c>
      <c r="J169" s="205">
        <v>0</v>
      </c>
      <c r="K169" s="63" t="str">
        <f t="shared" si="5"/>
        <v/>
      </c>
    </row>
    <row r="170" ht="18.95" hidden="1" customHeight="1" spans="1:11">
      <c r="A170" s="244" t="str">
        <f t="shared" si="4"/>
        <v>否</v>
      </c>
      <c r="B170" s="239">
        <v>2011708</v>
      </c>
      <c r="C170" s="240"/>
      <c r="D170" s="240"/>
      <c r="E170" s="240" t="s">
        <v>158</v>
      </c>
      <c r="F170" s="242" t="s">
        <v>361</v>
      </c>
      <c r="G170" s="238">
        <v>3</v>
      </c>
      <c r="H170" s="243" t="s">
        <v>362</v>
      </c>
      <c r="I170" s="205">
        <v>0</v>
      </c>
      <c r="J170" s="205">
        <v>0</v>
      </c>
      <c r="K170" s="63" t="str">
        <f t="shared" si="5"/>
        <v/>
      </c>
    </row>
    <row r="171" ht="18.95" hidden="1" customHeight="1" spans="1:11">
      <c r="A171" s="244" t="str">
        <f t="shared" si="4"/>
        <v>否</v>
      </c>
      <c r="B171" s="239">
        <v>2011709</v>
      </c>
      <c r="C171" s="240"/>
      <c r="D171" s="240"/>
      <c r="E171" s="240" t="s">
        <v>161</v>
      </c>
      <c r="F171" s="242" t="s">
        <v>363</v>
      </c>
      <c r="G171" s="238">
        <v>3</v>
      </c>
      <c r="H171" s="243" t="s">
        <v>364</v>
      </c>
      <c r="I171" s="205">
        <v>0</v>
      </c>
      <c r="J171" s="205">
        <v>0</v>
      </c>
      <c r="K171" s="63" t="str">
        <f t="shared" si="5"/>
        <v/>
      </c>
    </row>
    <row r="172" ht="18.95" hidden="1" customHeight="1" spans="1:11">
      <c r="A172" s="244" t="str">
        <f t="shared" si="4"/>
        <v>否</v>
      </c>
      <c r="B172" s="239">
        <v>2011710</v>
      </c>
      <c r="C172" s="240"/>
      <c r="D172" s="240"/>
      <c r="E172" s="240" t="s">
        <v>272</v>
      </c>
      <c r="F172" s="242" t="s">
        <v>234</v>
      </c>
      <c r="G172" s="238">
        <v>3</v>
      </c>
      <c r="H172" s="243" t="s">
        <v>235</v>
      </c>
      <c r="I172" s="205">
        <v>0</v>
      </c>
      <c r="J172" s="205">
        <v>0</v>
      </c>
      <c r="K172" s="63" t="str">
        <f t="shared" si="5"/>
        <v/>
      </c>
    </row>
    <row r="173" ht="18.95" hidden="1" customHeight="1" spans="1:11">
      <c r="A173" s="244" t="str">
        <f t="shared" si="4"/>
        <v>否</v>
      </c>
      <c r="B173" s="239">
        <v>2011750</v>
      </c>
      <c r="C173" s="240"/>
      <c r="D173" s="240"/>
      <c r="E173" s="240" t="s">
        <v>164</v>
      </c>
      <c r="F173" s="242" t="s">
        <v>165</v>
      </c>
      <c r="G173" s="238">
        <v>3</v>
      </c>
      <c r="H173" s="243" t="s">
        <v>166</v>
      </c>
      <c r="I173" s="205">
        <v>0</v>
      </c>
      <c r="J173" s="205">
        <v>0</v>
      </c>
      <c r="K173" s="63" t="str">
        <f t="shared" si="5"/>
        <v/>
      </c>
    </row>
    <row r="174" ht="18.95" customHeight="1" spans="1:11">
      <c r="A174" s="244" t="str">
        <f t="shared" si="4"/>
        <v>是</v>
      </c>
      <c r="B174" s="239">
        <v>2011799</v>
      </c>
      <c r="C174" s="240"/>
      <c r="D174" s="240"/>
      <c r="E174" s="240" t="s">
        <v>167</v>
      </c>
      <c r="F174" s="242" t="s">
        <v>365</v>
      </c>
      <c r="G174" s="238">
        <v>3</v>
      </c>
      <c r="H174" s="204" t="s">
        <v>366</v>
      </c>
      <c r="I174" s="205">
        <v>5</v>
      </c>
      <c r="J174" s="205">
        <v>0</v>
      </c>
      <c r="K174" s="63" t="str">
        <f t="shared" si="5"/>
        <v/>
      </c>
    </row>
    <row r="175" ht="18.95" customHeight="1" spans="1:11">
      <c r="A175" s="244" t="str">
        <f t="shared" si="4"/>
        <v>是</v>
      </c>
      <c r="B175" s="239">
        <v>20123</v>
      </c>
      <c r="C175" s="240"/>
      <c r="D175" s="240" t="s">
        <v>367</v>
      </c>
      <c r="E175" s="240"/>
      <c r="F175" s="241" t="s">
        <v>368</v>
      </c>
      <c r="G175" s="238"/>
      <c r="H175" s="204" t="s">
        <v>369</v>
      </c>
      <c r="I175" s="205">
        <f>SUM(I176:I181)</f>
        <v>958</v>
      </c>
      <c r="J175" s="205">
        <f>SUM(J176:J181)</f>
        <v>958</v>
      </c>
      <c r="K175" s="63">
        <f t="shared" si="5"/>
        <v>0</v>
      </c>
    </row>
    <row r="176" ht="18.95" customHeight="1" spans="1:11">
      <c r="A176" s="244" t="str">
        <f t="shared" si="4"/>
        <v>是</v>
      </c>
      <c r="B176" s="239">
        <v>2012301</v>
      </c>
      <c r="C176" s="240"/>
      <c r="D176" s="240"/>
      <c r="E176" s="240" t="s">
        <v>135</v>
      </c>
      <c r="F176" s="242" t="s">
        <v>138</v>
      </c>
      <c r="G176" s="238">
        <v>3</v>
      </c>
      <c r="H176" s="204" t="s">
        <v>139</v>
      </c>
      <c r="I176" s="205">
        <v>293</v>
      </c>
      <c r="J176" s="205">
        <v>496</v>
      </c>
      <c r="K176" s="63">
        <f t="shared" si="5"/>
        <v>0.693</v>
      </c>
    </row>
    <row r="177" ht="18.95" customHeight="1" spans="1:11">
      <c r="A177" s="244" t="str">
        <f t="shared" si="4"/>
        <v>是</v>
      </c>
      <c r="B177" s="239">
        <v>2012302</v>
      </c>
      <c r="C177" s="240"/>
      <c r="D177" s="240"/>
      <c r="E177" s="240" t="s">
        <v>140</v>
      </c>
      <c r="F177" s="242" t="s">
        <v>141</v>
      </c>
      <c r="G177" s="238">
        <v>3</v>
      </c>
      <c r="H177" s="204" t="s">
        <v>142</v>
      </c>
      <c r="I177" s="205">
        <v>95</v>
      </c>
      <c r="J177" s="205">
        <v>153</v>
      </c>
      <c r="K177" s="63">
        <f t="shared" si="5"/>
        <v>0.611</v>
      </c>
    </row>
    <row r="178" ht="18.95" hidden="1" customHeight="1" spans="1:11">
      <c r="A178" s="244" t="str">
        <f t="shared" si="4"/>
        <v>否</v>
      </c>
      <c r="B178" s="239">
        <v>2012303</v>
      </c>
      <c r="C178" s="240"/>
      <c r="D178" s="240"/>
      <c r="E178" s="240" t="s">
        <v>143</v>
      </c>
      <c r="F178" s="242" t="s">
        <v>144</v>
      </c>
      <c r="G178" s="238">
        <v>3</v>
      </c>
      <c r="H178" s="243" t="s">
        <v>145</v>
      </c>
      <c r="I178" s="205">
        <v>0</v>
      </c>
      <c r="J178" s="205">
        <v>0</v>
      </c>
      <c r="K178" s="63" t="str">
        <f t="shared" si="5"/>
        <v/>
      </c>
    </row>
    <row r="179" ht="18.95" customHeight="1" spans="1:11">
      <c r="A179" s="244" t="str">
        <f t="shared" si="4"/>
        <v>是</v>
      </c>
      <c r="B179" s="239">
        <v>2012304</v>
      </c>
      <c r="C179" s="240"/>
      <c r="D179" s="240"/>
      <c r="E179" s="240" t="s">
        <v>146</v>
      </c>
      <c r="F179" s="242" t="s">
        <v>370</v>
      </c>
      <c r="G179" s="238">
        <v>3</v>
      </c>
      <c r="H179" s="204" t="s">
        <v>371</v>
      </c>
      <c r="I179" s="205">
        <v>494</v>
      </c>
      <c r="J179" s="205">
        <v>294</v>
      </c>
      <c r="K179" s="63">
        <f t="shared" si="5"/>
        <v>-0.405</v>
      </c>
    </row>
    <row r="180" ht="18.95" hidden="1" customHeight="1" spans="1:11">
      <c r="A180" s="244" t="str">
        <f t="shared" si="4"/>
        <v>否</v>
      </c>
      <c r="B180" s="239">
        <v>2012350</v>
      </c>
      <c r="C180" s="240"/>
      <c r="D180" s="240"/>
      <c r="E180" s="240" t="s">
        <v>164</v>
      </c>
      <c r="F180" s="242" t="s">
        <v>165</v>
      </c>
      <c r="G180" s="238">
        <v>3</v>
      </c>
      <c r="H180" s="243" t="s">
        <v>166</v>
      </c>
      <c r="I180" s="205">
        <v>0</v>
      </c>
      <c r="J180" s="205">
        <v>0</v>
      </c>
      <c r="K180" s="63" t="str">
        <f t="shared" si="5"/>
        <v/>
      </c>
    </row>
    <row r="181" ht="18.95" customHeight="1" spans="1:11">
      <c r="A181" s="244" t="str">
        <f t="shared" si="4"/>
        <v>是</v>
      </c>
      <c r="B181" s="239">
        <v>2012399</v>
      </c>
      <c r="C181" s="240"/>
      <c r="D181" s="240"/>
      <c r="E181" s="240" t="s">
        <v>167</v>
      </c>
      <c r="F181" s="242" t="s">
        <v>372</v>
      </c>
      <c r="G181" s="238">
        <v>3</v>
      </c>
      <c r="H181" s="204" t="s">
        <v>373</v>
      </c>
      <c r="I181" s="205">
        <v>76</v>
      </c>
      <c r="J181" s="205">
        <v>15</v>
      </c>
      <c r="K181" s="63">
        <f t="shared" si="5"/>
        <v>-0.803</v>
      </c>
    </row>
    <row r="182" ht="18.95" customHeight="1" spans="1:11">
      <c r="A182" s="244" t="str">
        <f t="shared" si="4"/>
        <v>是</v>
      </c>
      <c r="B182" s="239">
        <v>20124</v>
      </c>
      <c r="C182" s="240"/>
      <c r="D182" s="240" t="s">
        <v>374</v>
      </c>
      <c r="E182" s="240"/>
      <c r="F182" s="241" t="s">
        <v>375</v>
      </c>
      <c r="G182" s="238"/>
      <c r="H182" s="204" t="s">
        <v>376</v>
      </c>
      <c r="I182" s="205">
        <f>SUM(I183:I188)</f>
        <v>297</v>
      </c>
      <c r="J182" s="205">
        <f>SUM(J183:J188)</f>
        <v>309</v>
      </c>
      <c r="K182" s="63">
        <f t="shared" si="5"/>
        <v>0.04</v>
      </c>
    </row>
    <row r="183" ht="18.95" customHeight="1" spans="1:11">
      <c r="A183" s="244" t="str">
        <f t="shared" si="4"/>
        <v>是</v>
      </c>
      <c r="B183" s="239">
        <v>2012401</v>
      </c>
      <c r="C183" s="240"/>
      <c r="D183" s="240"/>
      <c r="E183" s="240" t="s">
        <v>135</v>
      </c>
      <c r="F183" s="242" t="s">
        <v>138</v>
      </c>
      <c r="G183" s="238">
        <v>3</v>
      </c>
      <c r="H183" s="204" t="s">
        <v>139</v>
      </c>
      <c r="I183" s="205">
        <v>185</v>
      </c>
      <c r="J183" s="205">
        <v>131</v>
      </c>
      <c r="K183" s="63">
        <f t="shared" si="5"/>
        <v>-0.292</v>
      </c>
    </row>
    <row r="184" ht="18.95" customHeight="1" spans="1:11">
      <c r="A184" s="244" t="str">
        <f t="shared" si="4"/>
        <v>是</v>
      </c>
      <c r="B184" s="239">
        <v>2012402</v>
      </c>
      <c r="C184" s="240"/>
      <c r="D184" s="240"/>
      <c r="E184" s="240" t="s">
        <v>140</v>
      </c>
      <c r="F184" s="242" t="s">
        <v>141</v>
      </c>
      <c r="G184" s="238">
        <v>3</v>
      </c>
      <c r="H184" s="204" t="s">
        <v>142</v>
      </c>
      <c r="I184" s="205">
        <v>78</v>
      </c>
      <c r="J184" s="205">
        <v>54</v>
      </c>
      <c r="K184" s="63">
        <f t="shared" si="5"/>
        <v>-0.308</v>
      </c>
    </row>
    <row r="185" ht="18.95" hidden="1" customHeight="1" spans="1:11">
      <c r="A185" s="244" t="str">
        <f t="shared" si="4"/>
        <v>否</v>
      </c>
      <c r="B185" s="239">
        <v>2012403</v>
      </c>
      <c r="C185" s="240"/>
      <c r="D185" s="240"/>
      <c r="E185" s="240" t="s">
        <v>143</v>
      </c>
      <c r="F185" s="242" t="s">
        <v>144</v>
      </c>
      <c r="G185" s="238">
        <v>3</v>
      </c>
      <c r="H185" s="243" t="s">
        <v>145</v>
      </c>
      <c r="I185" s="205">
        <v>0</v>
      </c>
      <c r="J185" s="205">
        <v>0</v>
      </c>
      <c r="K185" s="63" t="str">
        <f t="shared" si="5"/>
        <v/>
      </c>
    </row>
    <row r="186" ht="18.95" customHeight="1" spans="1:11">
      <c r="A186" s="244" t="str">
        <f t="shared" si="4"/>
        <v>是</v>
      </c>
      <c r="B186" s="239">
        <v>2012404</v>
      </c>
      <c r="C186" s="240"/>
      <c r="D186" s="240"/>
      <c r="E186" s="240" t="s">
        <v>146</v>
      </c>
      <c r="F186" s="242" t="s">
        <v>377</v>
      </c>
      <c r="G186" s="238">
        <v>3</v>
      </c>
      <c r="H186" s="204" t="s">
        <v>378</v>
      </c>
      <c r="I186" s="205">
        <v>34</v>
      </c>
      <c r="J186" s="205">
        <v>124</v>
      </c>
      <c r="K186" s="63">
        <f t="shared" si="5"/>
        <v>2.647</v>
      </c>
    </row>
    <row r="187" ht="18.95" hidden="1" customHeight="1" spans="1:11">
      <c r="A187" s="244" t="str">
        <f t="shared" si="4"/>
        <v>否</v>
      </c>
      <c r="B187" s="239">
        <v>2012450</v>
      </c>
      <c r="C187" s="240"/>
      <c r="D187" s="240"/>
      <c r="E187" s="240" t="s">
        <v>164</v>
      </c>
      <c r="F187" s="242" t="s">
        <v>165</v>
      </c>
      <c r="G187" s="238">
        <v>3</v>
      </c>
      <c r="H187" s="243" t="s">
        <v>166</v>
      </c>
      <c r="I187" s="205">
        <v>0</v>
      </c>
      <c r="J187" s="205">
        <v>0</v>
      </c>
      <c r="K187" s="63" t="str">
        <f t="shared" si="5"/>
        <v/>
      </c>
    </row>
    <row r="188" ht="18.95" hidden="1" customHeight="1" spans="1:11">
      <c r="A188" s="244" t="str">
        <f t="shared" si="4"/>
        <v>否</v>
      </c>
      <c r="B188" s="239">
        <v>2012499</v>
      </c>
      <c r="C188" s="240"/>
      <c r="D188" s="240"/>
      <c r="E188" s="240" t="s">
        <v>167</v>
      </c>
      <c r="F188" s="242" t="s">
        <v>379</v>
      </c>
      <c r="G188" s="238">
        <v>3</v>
      </c>
      <c r="H188" s="243" t="s">
        <v>380</v>
      </c>
      <c r="I188" s="205">
        <v>0</v>
      </c>
      <c r="J188" s="205">
        <v>0</v>
      </c>
      <c r="K188" s="63" t="str">
        <f t="shared" si="5"/>
        <v/>
      </c>
    </row>
    <row r="189" ht="18.95" customHeight="1" spans="1:11">
      <c r="A189" s="244" t="str">
        <f t="shared" si="4"/>
        <v>是</v>
      </c>
      <c r="B189" s="239">
        <v>20125</v>
      </c>
      <c r="C189" s="240"/>
      <c r="D189" s="240" t="s">
        <v>381</v>
      </c>
      <c r="E189" s="240"/>
      <c r="F189" s="241" t="s">
        <v>382</v>
      </c>
      <c r="G189" s="238"/>
      <c r="H189" s="204" t="s">
        <v>383</v>
      </c>
      <c r="I189" s="205">
        <f>SUM(I190:I197)</f>
        <v>119</v>
      </c>
      <c r="J189" s="205">
        <f>SUM(J190:J197)</f>
        <v>115</v>
      </c>
      <c r="K189" s="63">
        <f t="shared" si="5"/>
        <v>-0.034</v>
      </c>
    </row>
    <row r="190" ht="18.95" customHeight="1" spans="1:11">
      <c r="A190" s="244" t="str">
        <f t="shared" si="4"/>
        <v>是</v>
      </c>
      <c r="B190" s="239">
        <v>2012501</v>
      </c>
      <c r="C190" s="240"/>
      <c r="D190" s="240"/>
      <c r="E190" s="240" t="s">
        <v>135</v>
      </c>
      <c r="F190" s="242" t="s">
        <v>138</v>
      </c>
      <c r="G190" s="238">
        <v>3</v>
      </c>
      <c r="H190" s="204" t="s">
        <v>139</v>
      </c>
      <c r="I190" s="205">
        <v>71</v>
      </c>
      <c r="J190" s="205">
        <v>89</v>
      </c>
      <c r="K190" s="63">
        <f t="shared" si="5"/>
        <v>0.254</v>
      </c>
    </row>
    <row r="191" ht="18.95" customHeight="1" spans="1:11">
      <c r="A191" s="244" t="str">
        <f t="shared" si="4"/>
        <v>是</v>
      </c>
      <c r="B191" s="239">
        <v>2012502</v>
      </c>
      <c r="C191" s="240"/>
      <c r="D191" s="240"/>
      <c r="E191" s="240" t="s">
        <v>140</v>
      </c>
      <c r="F191" s="242" t="s">
        <v>141</v>
      </c>
      <c r="G191" s="238">
        <v>3</v>
      </c>
      <c r="H191" s="204" t="s">
        <v>142</v>
      </c>
      <c r="I191" s="205">
        <v>40</v>
      </c>
      <c r="J191" s="205">
        <v>11</v>
      </c>
      <c r="K191" s="63">
        <f t="shared" si="5"/>
        <v>-0.725</v>
      </c>
    </row>
    <row r="192" ht="18.95" hidden="1" customHeight="1" spans="1:11">
      <c r="A192" s="244" t="str">
        <f t="shared" si="4"/>
        <v>否</v>
      </c>
      <c r="B192" s="239">
        <v>2012503</v>
      </c>
      <c r="C192" s="240"/>
      <c r="D192" s="240"/>
      <c r="E192" s="240" t="s">
        <v>143</v>
      </c>
      <c r="F192" s="242" t="s">
        <v>144</v>
      </c>
      <c r="G192" s="238">
        <v>3</v>
      </c>
      <c r="H192" s="243" t="s">
        <v>145</v>
      </c>
      <c r="I192" s="205">
        <v>0</v>
      </c>
      <c r="J192" s="205">
        <v>0</v>
      </c>
      <c r="K192" s="63" t="str">
        <f t="shared" si="5"/>
        <v/>
      </c>
    </row>
    <row r="193" ht="18.95" hidden="1" customHeight="1" spans="1:11">
      <c r="A193" s="244" t="str">
        <f t="shared" si="4"/>
        <v>否</v>
      </c>
      <c r="B193" s="239">
        <v>2012504</v>
      </c>
      <c r="C193" s="240"/>
      <c r="D193" s="240"/>
      <c r="E193" s="240" t="s">
        <v>146</v>
      </c>
      <c r="F193" s="242" t="s">
        <v>384</v>
      </c>
      <c r="G193" s="238">
        <v>3</v>
      </c>
      <c r="H193" s="243" t="s">
        <v>385</v>
      </c>
      <c r="I193" s="205">
        <v>0</v>
      </c>
      <c r="J193" s="205">
        <v>0</v>
      </c>
      <c r="K193" s="63" t="str">
        <f t="shared" si="5"/>
        <v/>
      </c>
    </row>
    <row r="194" ht="18.95" hidden="1" customHeight="1" spans="1:11">
      <c r="A194" s="244" t="str">
        <f t="shared" si="4"/>
        <v>否</v>
      </c>
      <c r="B194" s="239">
        <v>2012505</v>
      </c>
      <c r="C194" s="240"/>
      <c r="D194" s="240"/>
      <c r="E194" s="240" t="s">
        <v>149</v>
      </c>
      <c r="F194" s="242" t="s">
        <v>386</v>
      </c>
      <c r="G194" s="238">
        <v>3</v>
      </c>
      <c r="H194" s="243" t="s">
        <v>387</v>
      </c>
      <c r="I194" s="205">
        <v>0</v>
      </c>
      <c r="J194" s="205">
        <v>0</v>
      </c>
      <c r="K194" s="63" t="str">
        <f t="shared" si="5"/>
        <v/>
      </c>
    </row>
    <row r="195" ht="18.95" customHeight="1" spans="1:11">
      <c r="A195" s="244" t="str">
        <f t="shared" si="4"/>
        <v>是</v>
      </c>
      <c r="B195" s="239">
        <v>2012506</v>
      </c>
      <c r="C195" s="240"/>
      <c r="D195" s="240"/>
      <c r="E195" s="240" t="s">
        <v>152</v>
      </c>
      <c r="F195" s="242" t="s">
        <v>388</v>
      </c>
      <c r="G195" s="238">
        <v>3</v>
      </c>
      <c r="H195" s="204" t="s">
        <v>389</v>
      </c>
      <c r="I195" s="205">
        <v>8</v>
      </c>
      <c r="J195" s="205">
        <v>15</v>
      </c>
      <c r="K195" s="63">
        <f t="shared" si="5"/>
        <v>0.875</v>
      </c>
    </row>
    <row r="196" ht="18.95" hidden="1" customHeight="1" spans="1:11">
      <c r="A196" s="244" t="str">
        <f t="shared" si="4"/>
        <v>否</v>
      </c>
      <c r="B196" s="239">
        <v>2012550</v>
      </c>
      <c r="C196" s="240"/>
      <c r="D196" s="240"/>
      <c r="E196" s="240" t="s">
        <v>164</v>
      </c>
      <c r="F196" s="242" t="s">
        <v>165</v>
      </c>
      <c r="G196" s="238">
        <v>3</v>
      </c>
      <c r="H196" s="243" t="s">
        <v>166</v>
      </c>
      <c r="I196" s="205">
        <v>0</v>
      </c>
      <c r="J196" s="205">
        <v>0</v>
      </c>
      <c r="K196" s="63" t="str">
        <f t="shared" si="5"/>
        <v/>
      </c>
    </row>
    <row r="197" ht="18.95" hidden="1" customHeight="1" spans="1:11">
      <c r="A197" s="244" t="str">
        <f t="shared" si="4"/>
        <v>否</v>
      </c>
      <c r="B197" s="239">
        <v>2012599</v>
      </c>
      <c r="C197" s="240"/>
      <c r="D197" s="240"/>
      <c r="E197" s="240" t="s">
        <v>167</v>
      </c>
      <c r="F197" s="242" t="s">
        <v>390</v>
      </c>
      <c r="G197" s="238">
        <v>3</v>
      </c>
      <c r="H197" s="243" t="s">
        <v>391</v>
      </c>
      <c r="I197" s="205">
        <v>0</v>
      </c>
      <c r="J197" s="205">
        <v>0</v>
      </c>
      <c r="K197" s="63" t="str">
        <f t="shared" si="5"/>
        <v/>
      </c>
    </row>
    <row r="198" ht="18.95" customHeight="1" spans="1:11">
      <c r="A198" s="244" t="str">
        <f t="shared" si="4"/>
        <v>是</v>
      </c>
      <c r="B198" s="239">
        <v>20126</v>
      </c>
      <c r="C198" s="240"/>
      <c r="D198" s="240" t="s">
        <v>392</v>
      </c>
      <c r="E198" s="240"/>
      <c r="F198" s="241" t="s">
        <v>393</v>
      </c>
      <c r="G198" s="238"/>
      <c r="H198" s="204" t="s">
        <v>394</v>
      </c>
      <c r="I198" s="205">
        <f>SUM(I199:I203)</f>
        <v>548</v>
      </c>
      <c r="J198" s="205">
        <f>SUM(J199:J203)</f>
        <v>524</v>
      </c>
      <c r="K198" s="63">
        <f t="shared" si="5"/>
        <v>-0.044</v>
      </c>
    </row>
    <row r="199" ht="18.95" customHeight="1" spans="1:11">
      <c r="A199" s="244" t="str">
        <f t="shared" ref="A199:A262" si="6">IF(AND(I199=0,J199=0),"否","是")</f>
        <v>是</v>
      </c>
      <c r="B199" s="239">
        <v>2012601</v>
      </c>
      <c r="C199" s="240"/>
      <c r="D199" s="240"/>
      <c r="E199" s="240" t="s">
        <v>135</v>
      </c>
      <c r="F199" s="242" t="s">
        <v>138</v>
      </c>
      <c r="G199" s="238">
        <v>3</v>
      </c>
      <c r="H199" s="204" t="s">
        <v>139</v>
      </c>
      <c r="I199" s="205">
        <v>254</v>
      </c>
      <c r="J199" s="205">
        <v>320</v>
      </c>
      <c r="K199" s="63">
        <f t="shared" ref="K199:K262" si="7">IF(OR(VALUE(J199)=0,ISERROR(J199/I199-1)),"",ROUND(J199/I199-1,3))</f>
        <v>0.26</v>
      </c>
    </row>
    <row r="200" ht="18.95" customHeight="1" spans="1:11">
      <c r="A200" s="244" t="str">
        <f t="shared" si="6"/>
        <v>是</v>
      </c>
      <c r="B200" s="239">
        <v>2012602</v>
      </c>
      <c r="C200" s="240"/>
      <c r="D200" s="240"/>
      <c r="E200" s="240" t="s">
        <v>140</v>
      </c>
      <c r="F200" s="242" t="s">
        <v>141</v>
      </c>
      <c r="G200" s="238">
        <v>3</v>
      </c>
      <c r="H200" s="204" t="s">
        <v>142</v>
      </c>
      <c r="I200" s="205">
        <v>30</v>
      </c>
      <c r="J200" s="205">
        <v>2</v>
      </c>
      <c r="K200" s="63">
        <f t="shared" si="7"/>
        <v>-0.933</v>
      </c>
    </row>
    <row r="201" ht="18.95" hidden="1" customHeight="1" spans="1:11">
      <c r="A201" s="244" t="str">
        <f t="shared" si="6"/>
        <v>否</v>
      </c>
      <c r="B201" s="239">
        <v>2012603</v>
      </c>
      <c r="C201" s="240"/>
      <c r="D201" s="240"/>
      <c r="E201" s="240" t="s">
        <v>143</v>
      </c>
      <c r="F201" s="242" t="s">
        <v>144</v>
      </c>
      <c r="G201" s="238">
        <v>3</v>
      </c>
      <c r="H201" s="243" t="s">
        <v>145</v>
      </c>
      <c r="I201" s="205">
        <v>0</v>
      </c>
      <c r="J201" s="205">
        <v>0</v>
      </c>
      <c r="K201" s="63" t="str">
        <f t="shared" si="7"/>
        <v/>
      </c>
    </row>
    <row r="202" ht="18.95" customHeight="1" spans="1:11">
      <c r="A202" s="244" t="str">
        <f t="shared" si="6"/>
        <v>是</v>
      </c>
      <c r="B202" s="239">
        <v>2012604</v>
      </c>
      <c r="C202" s="240"/>
      <c r="D202" s="240"/>
      <c r="E202" s="240" t="s">
        <v>146</v>
      </c>
      <c r="F202" s="242" t="s">
        <v>395</v>
      </c>
      <c r="G202" s="238">
        <v>3</v>
      </c>
      <c r="H202" s="204" t="s">
        <v>396</v>
      </c>
      <c r="I202" s="205">
        <v>264</v>
      </c>
      <c r="J202" s="205">
        <v>202</v>
      </c>
      <c r="K202" s="63">
        <f t="shared" si="7"/>
        <v>-0.235</v>
      </c>
    </row>
    <row r="203" ht="18.95" hidden="1" customHeight="1" spans="1:11">
      <c r="A203" s="244" t="str">
        <f t="shared" si="6"/>
        <v>否</v>
      </c>
      <c r="B203" s="239">
        <v>2012699</v>
      </c>
      <c r="C203" s="240"/>
      <c r="D203" s="240"/>
      <c r="E203" s="240" t="s">
        <v>167</v>
      </c>
      <c r="F203" s="242" t="s">
        <v>397</v>
      </c>
      <c r="G203" s="238">
        <v>3</v>
      </c>
      <c r="H203" s="243" t="s">
        <v>398</v>
      </c>
      <c r="I203" s="205">
        <v>0</v>
      </c>
      <c r="J203" s="205">
        <v>0</v>
      </c>
      <c r="K203" s="63" t="str">
        <f t="shared" si="7"/>
        <v/>
      </c>
    </row>
    <row r="204" ht="18.95" customHeight="1" spans="1:11">
      <c r="A204" s="244" t="str">
        <f t="shared" si="6"/>
        <v>是</v>
      </c>
      <c r="B204" s="239">
        <v>20128</v>
      </c>
      <c r="C204" s="240"/>
      <c r="D204" s="240" t="s">
        <v>399</v>
      </c>
      <c r="E204" s="240"/>
      <c r="F204" s="241" t="s">
        <v>400</v>
      </c>
      <c r="G204" s="238"/>
      <c r="H204" s="204" t="s">
        <v>401</v>
      </c>
      <c r="I204" s="205">
        <f>SUM(I205:I210)</f>
        <v>653</v>
      </c>
      <c r="J204" s="205">
        <f>SUM(J205:J210)</f>
        <v>614</v>
      </c>
      <c r="K204" s="63">
        <f t="shared" si="7"/>
        <v>-0.06</v>
      </c>
    </row>
    <row r="205" ht="18.95" customHeight="1" spans="1:11">
      <c r="A205" s="244" t="str">
        <f t="shared" si="6"/>
        <v>是</v>
      </c>
      <c r="B205" s="239">
        <v>2012801</v>
      </c>
      <c r="C205" s="240"/>
      <c r="D205" s="240"/>
      <c r="E205" s="240" t="s">
        <v>135</v>
      </c>
      <c r="F205" s="242" t="s">
        <v>138</v>
      </c>
      <c r="G205" s="238">
        <v>3</v>
      </c>
      <c r="H205" s="204" t="s">
        <v>139</v>
      </c>
      <c r="I205" s="205">
        <v>384</v>
      </c>
      <c r="J205" s="205">
        <v>474</v>
      </c>
      <c r="K205" s="63">
        <f t="shared" si="7"/>
        <v>0.234</v>
      </c>
    </row>
    <row r="206" ht="18.95" customHeight="1" spans="1:11">
      <c r="A206" s="244" t="str">
        <f t="shared" si="6"/>
        <v>是</v>
      </c>
      <c r="B206" s="239">
        <v>2012802</v>
      </c>
      <c r="C206" s="240"/>
      <c r="D206" s="240"/>
      <c r="E206" s="240" t="s">
        <v>140</v>
      </c>
      <c r="F206" s="242" t="s">
        <v>141</v>
      </c>
      <c r="G206" s="238">
        <v>3</v>
      </c>
      <c r="H206" s="204" t="s">
        <v>142</v>
      </c>
      <c r="I206" s="205">
        <v>231</v>
      </c>
      <c r="J206" s="205">
        <v>116</v>
      </c>
      <c r="K206" s="63">
        <f t="shared" si="7"/>
        <v>-0.498</v>
      </c>
    </row>
    <row r="207" ht="18.95" hidden="1" customHeight="1" spans="1:11">
      <c r="A207" s="244" t="str">
        <f t="shared" si="6"/>
        <v>否</v>
      </c>
      <c r="B207" s="239">
        <v>2012803</v>
      </c>
      <c r="C207" s="240"/>
      <c r="D207" s="240"/>
      <c r="E207" s="240" t="s">
        <v>143</v>
      </c>
      <c r="F207" s="242" t="s">
        <v>144</v>
      </c>
      <c r="G207" s="238">
        <v>3</v>
      </c>
      <c r="H207" s="243" t="s">
        <v>145</v>
      </c>
      <c r="I207" s="205">
        <v>0</v>
      </c>
      <c r="J207" s="205">
        <v>0</v>
      </c>
      <c r="K207" s="63" t="str">
        <f t="shared" si="7"/>
        <v/>
      </c>
    </row>
    <row r="208" ht="18.95" customHeight="1" spans="1:11">
      <c r="A208" s="244" t="str">
        <f t="shared" si="6"/>
        <v>是</v>
      </c>
      <c r="B208" s="239">
        <v>2012804</v>
      </c>
      <c r="C208" s="240"/>
      <c r="D208" s="240"/>
      <c r="E208" s="240" t="s">
        <v>146</v>
      </c>
      <c r="F208" s="242" t="s">
        <v>176</v>
      </c>
      <c r="G208" s="238">
        <v>3</v>
      </c>
      <c r="H208" s="204" t="s">
        <v>177</v>
      </c>
      <c r="I208" s="205">
        <v>38</v>
      </c>
      <c r="J208" s="205">
        <v>24</v>
      </c>
      <c r="K208" s="63">
        <f t="shared" si="7"/>
        <v>-0.368</v>
      </c>
    </row>
    <row r="209" ht="18.95" hidden="1" customHeight="1" spans="1:11">
      <c r="A209" s="244" t="str">
        <f t="shared" si="6"/>
        <v>否</v>
      </c>
      <c r="B209" s="239">
        <v>2012850</v>
      </c>
      <c r="C209" s="240"/>
      <c r="D209" s="240"/>
      <c r="E209" s="240" t="s">
        <v>164</v>
      </c>
      <c r="F209" s="242" t="s">
        <v>165</v>
      </c>
      <c r="G209" s="238">
        <v>3</v>
      </c>
      <c r="H209" s="243" t="s">
        <v>166</v>
      </c>
      <c r="I209" s="205">
        <v>0</v>
      </c>
      <c r="J209" s="205">
        <v>0</v>
      </c>
      <c r="K209" s="63" t="str">
        <f t="shared" si="7"/>
        <v/>
      </c>
    </row>
    <row r="210" ht="18.95" hidden="1" customHeight="1" spans="1:11">
      <c r="A210" s="244" t="str">
        <f t="shared" si="6"/>
        <v>否</v>
      </c>
      <c r="B210" s="239">
        <v>2012899</v>
      </c>
      <c r="C210" s="240"/>
      <c r="D210" s="240"/>
      <c r="E210" s="240" t="s">
        <v>167</v>
      </c>
      <c r="F210" s="242" t="s">
        <v>402</v>
      </c>
      <c r="G210" s="238">
        <v>3</v>
      </c>
      <c r="H210" s="243" t="s">
        <v>403</v>
      </c>
      <c r="I210" s="205">
        <v>0</v>
      </c>
      <c r="J210" s="205">
        <v>0</v>
      </c>
      <c r="K210" s="63" t="str">
        <f t="shared" si="7"/>
        <v/>
      </c>
    </row>
    <row r="211" ht="18.95" customHeight="1" spans="1:11">
      <c r="A211" s="244" t="str">
        <f t="shared" si="6"/>
        <v>是</v>
      </c>
      <c r="B211" s="239">
        <v>20129</v>
      </c>
      <c r="C211" s="240"/>
      <c r="D211" s="240" t="s">
        <v>404</v>
      </c>
      <c r="E211" s="240"/>
      <c r="F211" s="241" t="s">
        <v>405</v>
      </c>
      <c r="G211" s="238"/>
      <c r="H211" s="204" t="s">
        <v>406</v>
      </c>
      <c r="I211" s="205">
        <f>SUM(I212:I218)</f>
        <v>1239</v>
      </c>
      <c r="J211" s="205">
        <f>SUM(J212:J218)</f>
        <v>1559</v>
      </c>
      <c r="K211" s="63">
        <f t="shared" si="7"/>
        <v>0.258</v>
      </c>
    </row>
    <row r="212" ht="18.95" customHeight="1" spans="1:11">
      <c r="A212" s="244" t="str">
        <f t="shared" si="6"/>
        <v>是</v>
      </c>
      <c r="B212" s="239">
        <v>2012901</v>
      </c>
      <c r="C212" s="240"/>
      <c r="D212" s="240"/>
      <c r="E212" s="240" t="s">
        <v>135</v>
      </c>
      <c r="F212" s="242" t="s">
        <v>138</v>
      </c>
      <c r="G212" s="238">
        <v>3</v>
      </c>
      <c r="H212" s="204" t="s">
        <v>139</v>
      </c>
      <c r="I212" s="205">
        <v>562</v>
      </c>
      <c r="J212" s="205">
        <v>1051</v>
      </c>
      <c r="K212" s="63">
        <f t="shared" si="7"/>
        <v>0.87</v>
      </c>
    </row>
    <row r="213" ht="18.95" customHeight="1" spans="1:11">
      <c r="A213" s="244" t="str">
        <f t="shared" si="6"/>
        <v>是</v>
      </c>
      <c r="B213" s="239">
        <v>2012902</v>
      </c>
      <c r="C213" s="240"/>
      <c r="D213" s="240"/>
      <c r="E213" s="240" t="s">
        <v>140</v>
      </c>
      <c r="F213" s="242" t="s">
        <v>141</v>
      </c>
      <c r="G213" s="238">
        <v>3</v>
      </c>
      <c r="H213" s="204" t="s">
        <v>142</v>
      </c>
      <c r="I213" s="205">
        <v>673</v>
      </c>
      <c r="J213" s="205">
        <v>496</v>
      </c>
      <c r="K213" s="63">
        <f t="shared" si="7"/>
        <v>-0.263</v>
      </c>
    </row>
    <row r="214" ht="18.95" hidden="1" customHeight="1" spans="1:11">
      <c r="A214" s="244" t="str">
        <f t="shared" si="6"/>
        <v>否</v>
      </c>
      <c r="B214" s="239">
        <v>2012903</v>
      </c>
      <c r="C214" s="240"/>
      <c r="D214" s="240"/>
      <c r="E214" s="240" t="s">
        <v>143</v>
      </c>
      <c r="F214" s="242" t="s">
        <v>144</v>
      </c>
      <c r="G214" s="238">
        <v>3</v>
      </c>
      <c r="H214" s="243" t="s">
        <v>145</v>
      </c>
      <c r="I214" s="205">
        <v>0</v>
      </c>
      <c r="J214" s="205">
        <v>0</v>
      </c>
      <c r="K214" s="63" t="str">
        <f t="shared" si="7"/>
        <v/>
      </c>
    </row>
    <row r="215" ht="18.95" hidden="1" customHeight="1" spans="1:11">
      <c r="A215" s="244" t="str">
        <f t="shared" si="6"/>
        <v>否</v>
      </c>
      <c r="B215" s="239">
        <v>2012904</v>
      </c>
      <c r="C215" s="240"/>
      <c r="D215" s="240"/>
      <c r="E215" s="240" t="s">
        <v>146</v>
      </c>
      <c r="F215" s="242" t="s">
        <v>407</v>
      </c>
      <c r="G215" s="238">
        <v>3</v>
      </c>
      <c r="H215" s="243" t="s">
        <v>408</v>
      </c>
      <c r="I215" s="205">
        <v>0</v>
      </c>
      <c r="J215" s="205">
        <v>0</v>
      </c>
      <c r="K215" s="63" t="str">
        <f t="shared" si="7"/>
        <v/>
      </c>
    </row>
    <row r="216" ht="18.95" hidden="1" customHeight="1" spans="1:11">
      <c r="A216" s="244" t="str">
        <f t="shared" si="6"/>
        <v>否</v>
      </c>
      <c r="B216" s="239">
        <v>2012905</v>
      </c>
      <c r="C216" s="240"/>
      <c r="D216" s="240"/>
      <c r="E216" s="240" t="s">
        <v>149</v>
      </c>
      <c r="F216" s="242" t="s">
        <v>409</v>
      </c>
      <c r="G216" s="238">
        <v>3</v>
      </c>
      <c r="H216" s="243" t="s">
        <v>410</v>
      </c>
      <c r="I216" s="205">
        <v>0</v>
      </c>
      <c r="J216" s="205">
        <v>0</v>
      </c>
      <c r="K216" s="63" t="str">
        <f t="shared" si="7"/>
        <v/>
      </c>
    </row>
    <row r="217" ht="18.95" hidden="1" customHeight="1" spans="1:11">
      <c r="A217" s="244" t="str">
        <f t="shared" si="6"/>
        <v>否</v>
      </c>
      <c r="B217" s="239">
        <v>2012950</v>
      </c>
      <c r="C217" s="240"/>
      <c r="D217" s="240"/>
      <c r="E217" s="240" t="s">
        <v>164</v>
      </c>
      <c r="F217" s="242" t="s">
        <v>165</v>
      </c>
      <c r="G217" s="238">
        <v>3</v>
      </c>
      <c r="H217" s="243" t="s">
        <v>166</v>
      </c>
      <c r="I217" s="205">
        <v>0</v>
      </c>
      <c r="J217" s="205">
        <v>0</v>
      </c>
      <c r="K217" s="63" t="str">
        <f t="shared" si="7"/>
        <v/>
      </c>
    </row>
    <row r="218" ht="18.95" customHeight="1" spans="1:11">
      <c r="A218" s="244" t="str">
        <f t="shared" si="6"/>
        <v>是</v>
      </c>
      <c r="B218" s="239">
        <v>2012999</v>
      </c>
      <c r="C218" s="240"/>
      <c r="D218" s="240"/>
      <c r="E218" s="240" t="s">
        <v>167</v>
      </c>
      <c r="F218" s="242" t="s">
        <v>411</v>
      </c>
      <c r="G218" s="238">
        <v>3</v>
      </c>
      <c r="H218" s="204" t="s">
        <v>412</v>
      </c>
      <c r="I218" s="205">
        <v>4</v>
      </c>
      <c r="J218" s="205">
        <v>12</v>
      </c>
      <c r="K218" s="63">
        <f t="shared" si="7"/>
        <v>2</v>
      </c>
    </row>
    <row r="219" ht="18.95" customHeight="1" spans="1:11">
      <c r="A219" s="244" t="str">
        <f t="shared" si="6"/>
        <v>是</v>
      </c>
      <c r="B219" s="239">
        <v>20131</v>
      </c>
      <c r="C219" s="240"/>
      <c r="D219" s="240" t="s">
        <v>413</v>
      </c>
      <c r="E219" s="240"/>
      <c r="F219" s="241" t="s">
        <v>414</v>
      </c>
      <c r="G219" s="238"/>
      <c r="H219" s="204" t="s">
        <v>415</v>
      </c>
      <c r="I219" s="205">
        <f>SUM(I220:I225)</f>
        <v>5748</v>
      </c>
      <c r="J219" s="205">
        <f>SUM(J220:J225)</f>
        <v>5880</v>
      </c>
      <c r="K219" s="63">
        <f t="shared" si="7"/>
        <v>0.023</v>
      </c>
    </row>
    <row r="220" ht="18.95" customHeight="1" spans="1:11">
      <c r="A220" s="244" t="str">
        <f t="shared" si="6"/>
        <v>是</v>
      </c>
      <c r="B220" s="239">
        <v>2013101</v>
      </c>
      <c r="C220" s="240"/>
      <c r="D220" s="240"/>
      <c r="E220" s="240" t="s">
        <v>135</v>
      </c>
      <c r="F220" s="242" t="s">
        <v>138</v>
      </c>
      <c r="G220" s="238">
        <v>3</v>
      </c>
      <c r="H220" s="204" t="s">
        <v>139</v>
      </c>
      <c r="I220" s="205">
        <v>3288</v>
      </c>
      <c r="J220" s="205">
        <v>4384</v>
      </c>
      <c r="K220" s="63">
        <f t="shared" si="7"/>
        <v>0.333</v>
      </c>
    </row>
    <row r="221" ht="18.95" customHeight="1" spans="1:11">
      <c r="A221" s="244" t="str">
        <f t="shared" si="6"/>
        <v>是</v>
      </c>
      <c r="B221" s="239">
        <v>2013102</v>
      </c>
      <c r="C221" s="240"/>
      <c r="D221" s="240"/>
      <c r="E221" s="240" t="s">
        <v>140</v>
      </c>
      <c r="F221" s="242" t="s">
        <v>141</v>
      </c>
      <c r="G221" s="238">
        <v>3</v>
      </c>
      <c r="H221" s="204" t="s">
        <v>142</v>
      </c>
      <c r="I221" s="205">
        <v>2330</v>
      </c>
      <c r="J221" s="205">
        <v>1407</v>
      </c>
      <c r="K221" s="63">
        <f t="shared" si="7"/>
        <v>-0.396</v>
      </c>
    </row>
    <row r="222" ht="18.95" hidden="1" customHeight="1" spans="1:11">
      <c r="A222" s="244" t="str">
        <f t="shared" si="6"/>
        <v>否</v>
      </c>
      <c r="B222" s="239">
        <v>2013103</v>
      </c>
      <c r="C222" s="240"/>
      <c r="D222" s="240"/>
      <c r="E222" s="240" t="s">
        <v>143</v>
      </c>
      <c r="F222" s="242" t="s">
        <v>144</v>
      </c>
      <c r="G222" s="238">
        <v>3</v>
      </c>
      <c r="H222" s="243" t="s">
        <v>145</v>
      </c>
      <c r="I222" s="205">
        <v>0</v>
      </c>
      <c r="J222" s="205">
        <v>0</v>
      </c>
      <c r="K222" s="63" t="str">
        <f t="shared" si="7"/>
        <v/>
      </c>
    </row>
    <row r="223" ht="18.95" customHeight="1" spans="1:11">
      <c r="A223" s="244" t="str">
        <f t="shared" si="6"/>
        <v>是</v>
      </c>
      <c r="B223" s="239">
        <v>2013105</v>
      </c>
      <c r="C223" s="240"/>
      <c r="D223" s="240"/>
      <c r="E223" s="240" t="s">
        <v>149</v>
      </c>
      <c r="F223" s="242" t="s">
        <v>416</v>
      </c>
      <c r="G223" s="238">
        <v>3</v>
      </c>
      <c r="H223" s="204" t="s">
        <v>417</v>
      </c>
      <c r="I223" s="205">
        <v>130</v>
      </c>
      <c r="J223" s="205">
        <v>63</v>
      </c>
      <c r="K223" s="63">
        <f t="shared" si="7"/>
        <v>-0.515</v>
      </c>
    </row>
    <row r="224" ht="18.95" hidden="1" customHeight="1" spans="1:11">
      <c r="A224" s="244" t="str">
        <f t="shared" si="6"/>
        <v>否</v>
      </c>
      <c r="B224" s="239">
        <v>2013150</v>
      </c>
      <c r="C224" s="240"/>
      <c r="D224" s="240"/>
      <c r="E224" s="240" t="s">
        <v>164</v>
      </c>
      <c r="F224" s="242" t="s">
        <v>165</v>
      </c>
      <c r="G224" s="238">
        <v>3</v>
      </c>
      <c r="H224" s="243" t="s">
        <v>166</v>
      </c>
      <c r="I224" s="205">
        <v>0</v>
      </c>
      <c r="J224" s="205">
        <v>0</v>
      </c>
      <c r="K224" s="63" t="str">
        <f t="shared" si="7"/>
        <v/>
      </c>
    </row>
    <row r="225" ht="18.95" customHeight="1" spans="1:11">
      <c r="A225" s="244" t="str">
        <f t="shared" si="6"/>
        <v>是</v>
      </c>
      <c r="B225" s="239">
        <v>2013199</v>
      </c>
      <c r="C225" s="240"/>
      <c r="D225" s="240"/>
      <c r="E225" s="240" t="s">
        <v>167</v>
      </c>
      <c r="F225" s="242" t="s">
        <v>418</v>
      </c>
      <c r="G225" s="238">
        <v>3</v>
      </c>
      <c r="H225" s="204" t="s">
        <v>419</v>
      </c>
      <c r="I225" s="205">
        <v>0</v>
      </c>
      <c r="J225" s="205">
        <v>26</v>
      </c>
      <c r="K225" s="63" t="str">
        <f t="shared" si="7"/>
        <v/>
      </c>
    </row>
    <row r="226" ht="18.95" customHeight="1" spans="1:11">
      <c r="A226" s="244" t="str">
        <f t="shared" si="6"/>
        <v>是</v>
      </c>
      <c r="B226" s="239">
        <v>20132</v>
      </c>
      <c r="C226" s="240"/>
      <c r="D226" s="240" t="s">
        <v>420</v>
      </c>
      <c r="E226" s="240"/>
      <c r="F226" s="241" t="s">
        <v>421</v>
      </c>
      <c r="G226" s="238"/>
      <c r="H226" s="204" t="s">
        <v>422</v>
      </c>
      <c r="I226" s="205">
        <f>SUM(I227:I231)</f>
        <v>844</v>
      </c>
      <c r="J226" s="205">
        <f>SUM(J227:J231)</f>
        <v>846</v>
      </c>
      <c r="K226" s="63">
        <f t="shared" si="7"/>
        <v>0.002</v>
      </c>
    </row>
    <row r="227" ht="18.95" customHeight="1" spans="1:11">
      <c r="A227" s="244" t="str">
        <f t="shared" si="6"/>
        <v>是</v>
      </c>
      <c r="B227" s="239">
        <v>2013201</v>
      </c>
      <c r="C227" s="240"/>
      <c r="D227" s="240"/>
      <c r="E227" s="240" t="s">
        <v>135</v>
      </c>
      <c r="F227" s="242" t="s">
        <v>138</v>
      </c>
      <c r="G227" s="238">
        <v>3</v>
      </c>
      <c r="H227" s="204" t="s">
        <v>139</v>
      </c>
      <c r="I227" s="205">
        <v>511</v>
      </c>
      <c r="J227" s="205">
        <v>665</v>
      </c>
      <c r="K227" s="63">
        <f t="shared" si="7"/>
        <v>0.301</v>
      </c>
    </row>
    <row r="228" ht="18.95" customHeight="1" spans="1:11">
      <c r="A228" s="244" t="str">
        <f t="shared" si="6"/>
        <v>是</v>
      </c>
      <c r="B228" s="239">
        <v>2013202</v>
      </c>
      <c r="C228" s="240"/>
      <c r="D228" s="240"/>
      <c r="E228" s="240" t="s">
        <v>140</v>
      </c>
      <c r="F228" s="242" t="s">
        <v>141</v>
      </c>
      <c r="G228" s="238">
        <v>3</v>
      </c>
      <c r="H228" s="204" t="s">
        <v>142</v>
      </c>
      <c r="I228" s="205">
        <v>333</v>
      </c>
      <c r="J228" s="205">
        <v>181</v>
      </c>
      <c r="K228" s="63">
        <f t="shared" si="7"/>
        <v>-0.456</v>
      </c>
    </row>
    <row r="229" ht="18.95" hidden="1" customHeight="1" spans="1:11">
      <c r="A229" s="244" t="str">
        <f t="shared" si="6"/>
        <v>否</v>
      </c>
      <c r="B229" s="239">
        <v>2013203</v>
      </c>
      <c r="C229" s="240"/>
      <c r="D229" s="240"/>
      <c r="E229" s="240" t="s">
        <v>143</v>
      </c>
      <c r="F229" s="242" t="s">
        <v>144</v>
      </c>
      <c r="G229" s="238">
        <v>3</v>
      </c>
      <c r="H229" s="243" t="s">
        <v>145</v>
      </c>
      <c r="I229" s="205">
        <v>0</v>
      </c>
      <c r="J229" s="205">
        <v>0</v>
      </c>
      <c r="K229" s="63" t="str">
        <f t="shared" si="7"/>
        <v/>
      </c>
    </row>
    <row r="230" ht="18.95" hidden="1" customHeight="1" spans="1:11">
      <c r="A230" s="244" t="str">
        <f t="shared" si="6"/>
        <v>否</v>
      </c>
      <c r="B230" s="239">
        <v>2013250</v>
      </c>
      <c r="C230" s="240"/>
      <c r="D230" s="240"/>
      <c r="E230" s="240" t="s">
        <v>164</v>
      </c>
      <c r="F230" s="242" t="s">
        <v>165</v>
      </c>
      <c r="G230" s="238">
        <v>3</v>
      </c>
      <c r="H230" s="243" t="s">
        <v>166</v>
      </c>
      <c r="I230" s="205">
        <v>0</v>
      </c>
      <c r="J230" s="205">
        <v>0</v>
      </c>
      <c r="K230" s="63" t="str">
        <f t="shared" si="7"/>
        <v/>
      </c>
    </row>
    <row r="231" ht="18.95" hidden="1" customHeight="1" spans="1:11">
      <c r="A231" s="244" t="str">
        <f t="shared" si="6"/>
        <v>否</v>
      </c>
      <c r="B231" s="239">
        <v>2013299</v>
      </c>
      <c r="C231" s="240"/>
      <c r="D231" s="240"/>
      <c r="E231" s="240" t="s">
        <v>167</v>
      </c>
      <c r="F231" s="242" t="s">
        <v>423</v>
      </c>
      <c r="G231" s="238">
        <v>3</v>
      </c>
      <c r="H231" s="243" t="s">
        <v>424</v>
      </c>
      <c r="I231" s="205">
        <v>0</v>
      </c>
      <c r="J231" s="205">
        <v>0</v>
      </c>
      <c r="K231" s="63" t="str">
        <f t="shared" si="7"/>
        <v/>
      </c>
    </row>
    <row r="232" ht="18.95" customHeight="1" spans="1:11">
      <c r="A232" s="244" t="str">
        <f t="shared" si="6"/>
        <v>是</v>
      </c>
      <c r="B232" s="239">
        <v>20133</v>
      </c>
      <c r="C232" s="240"/>
      <c r="D232" s="240" t="s">
        <v>425</v>
      </c>
      <c r="E232" s="240"/>
      <c r="F232" s="241" t="s">
        <v>426</v>
      </c>
      <c r="G232" s="238"/>
      <c r="H232" s="204" t="s">
        <v>427</v>
      </c>
      <c r="I232" s="205">
        <f>SUM(I233:I237)</f>
        <v>1563</v>
      </c>
      <c r="J232" s="205">
        <f>SUM(J233:J237)</f>
        <v>981</v>
      </c>
      <c r="K232" s="63">
        <f t="shared" si="7"/>
        <v>-0.372</v>
      </c>
    </row>
    <row r="233" ht="18.95" customHeight="1" spans="1:11">
      <c r="A233" s="244" t="str">
        <f t="shared" si="6"/>
        <v>是</v>
      </c>
      <c r="B233" s="239">
        <v>2013301</v>
      </c>
      <c r="C233" s="240"/>
      <c r="D233" s="240"/>
      <c r="E233" s="240" t="s">
        <v>135</v>
      </c>
      <c r="F233" s="242" t="s">
        <v>138</v>
      </c>
      <c r="G233" s="238">
        <v>3</v>
      </c>
      <c r="H233" s="204" t="s">
        <v>139</v>
      </c>
      <c r="I233" s="205">
        <v>492</v>
      </c>
      <c r="J233" s="205">
        <v>636</v>
      </c>
      <c r="K233" s="63">
        <f t="shared" si="7"/>
        <v>0.293</v>
      </c>
    </row>
    <row r="234" ht="18.95" customHeight="1" spans="1:11">
      <c r="A234" s="244" t="str">
        <f t="shared" si="6"/>
        <v>是</v>
      </c>
      <c r="B234" s="239">
        <v>2013302</v>
      </c>
      <c r="C234" s="240"/>
      <c r="D234" s="240"/>
      <c r="E234" s="240" t="s">
        <v>140</v>
      </c>
      <c r="F234" s="242" t="s">
        <v>141</v>
      </c>
      <c r="G234" s="238">
        <v>3</v>
      </c>
      <c r="H234" s="204" t="s">
        <v>142</v>
      </c>
      <c r="I234" s="205">
        <v>1071</v>
      </c>
      <c r="J234" s="205">
        <v>345</v>
      </c>
      <c r="K234" s="63">
        <f t="shared" si="7"/>
        <v>-0.678</v>
      </c>
    </row>
    <row r="235" ht="18.95" hidden="1" customHeight="1" spans="1:11">
      <c r="A235" s="244" t="str">
        <f t="shared" si="6"/>
        <v>否</v>
      </c>
      <c r="B235" s="239">
        <v>2013303</v>
      </c>
      <c r="C235" s="240"/>
      <c r="D235" s="240"/>
      <c r="E235" s="240" t="s">
        <v>143</v>
      </c>
      <c r="F235" s="242" t="s">
        <v>144</v>
      </c>
      <c r="G235" s="238">
        <v>3</v>
      </c>
      <c r="H235" s="243" t="s">
        <v>145</v>
      </c>
      <c r="I235" s="205">
        <v>0</v>
      </c>
      <c r="J235" s="205">
        <v>0</v>
      </c>
      <c r="K235" s="63" t="str">
        <f t="shared" si="7"/>
        <v/>
      </c>
    </row>
    <row r="236" ht="18.95" hidden="1" customHeight="1" spans="1:11">
      <c r="A236" s="244" t="str">
        <f t="shared" si="6"/>
        <v>否</v>
      </c>
      <c r="B236" s="239">
        <v>2013350</v>
      </c>
      <c r="C236" s="240"/>
      <c r="D236" s="240"/>
      <c r="E236" s="240" t="s">
        <v>164</v>
      </c>
      <c r="F236" s="242" t="s">
        <v>165</v>
      </c>
      <c r="G236" s="238">
        <v>3</v>
      </c>
      <c r="H236" s="243" t="s">
        <v>166</v>
      </c>
      <c r="I236" s="205">
        <v>0</v>
      </c>
      <c r="J236" s="205">
        <v>0</v>
      </c>
      <c r="K236" s="63" t="str">
        <f t="shared" si="7"/>
        <v/>
      </c>
    </row>
    <row r="237" ht="18.95" hidden="1" customHeight="1" spans="1:11">
      <c r="A237" s="244" t="str">
        <f t="shared" si="6"/>
        <v>否</v>
      </c>
      <c r="B237" s="239">
        <v>2013399</v>
      </c>
      <c r="C237" s="240"/>
      <c r="D237" s="240"/>
      <c r="E237" s="240" t="s">
        <v>167</v>
      </c>
      <c r="F237" s="242" t="s">
        <v>428</v>
      </c>
      <c r="G237" s="238">
        <v>3</v>
      </c>
      <c r="H237" s="243" t="s">
        <v>429</v>
      </c>
      <c r="I237" s="205">
        <v>0</v>
      </c>
      <c r="J237" s="205">
        <v>0</v>
      </c>
      <c r="K237" s="63" t="str">
        <f t="shared" si="7"/>
        <v/>
      </c>
    </row>
    <row r="238" ht="18.95" customHeight="1" spans="1:11">
      <c r="A238" s="244" t="str">
        <f t="shared" si="6"/>
        <v>是</v>
      </c>
      <c r="B238" s="239">
        <v>20134</v>
      </c>
      <c r="C238" s="240"/>
      <c r="D238" s="240" t="s">
        <v>430</v>
      </c>
      <c r="E238" s="240"/>
      <c r="F238" s="241" t="s">
        <v>431</v>
      </c>
      <c r="G238" s="238"/>
      <c r="H238" s="204" t="s">
        <v>432</v>
      </c>
      <c r="I238" s="205">
        <f>SUM(I239:I243)</f>
        <v>386</v>
      </c>
      <c r="J238" s="205">
        <f>SUM(J239:J243)</f>
        <v>344</v>
      </c>
      <c r="K238" s="63">
        <f t="shared" si="7"/>
        <v>-0.109</v>
      </c>
    </row>
    <row r="239" ht="18.95" customHeight="1" spans="1:11">
      <c r="A239" s="244" t="str">
        <f t="shared" si="6"/>
        <v>是</v>
      </c>
      <c r="B239" s="239">
        <v>2013401</v>
      </c>
      <c r="C239" s="240"/>
      <c r="D239" s="240"/>
      <c r="E239" s="240" t="s">
        <v>135</v>
      </c>
      <c r="F239" s="242" t="s">
        <v>138</v>
      </c>
      <c r="G239" s="238">
        <v>3</v>
      </c>
      <c r="H239" s="204" t="s">
        <v>139</v>
      </c>
      <c r="I239" s="205">
        <v>173</v>
      </c>
      <c r="J239" s="205">
        <v>235</v>
      </c>
      <c r="K239" s="63">
        <f t="shared" si="7"/>
        <v>0.358</v>
      </c>
    </row>
    <row r="240" ht="18.95" customHeight="1" spans="1:11">
      <c r="A240" s="244" t="str">
        <f t="shared" si="6"/>
        <v>是</v>
      </c>
      <c r="B240" s="239">
        <v>2013402</v>
      </c>
      <c r="C240" s="240"/>
      <c r="D240" s="240"/>
      <c r="E240" s="240" t="s">
        <v>140</v>
      </c>
      <c r="F240" s="242" t="s">
        <v>141</v>
      </c>
      <c r="G240" s="238">
        <v>3</v>
      </c>
      <c r="H240" s="204" t="s">
        <v>142</v>
      </c>
      <c r="I240" s="205">
        <v>199</v>
      </c>
      <c r="J240" s="205">
        <v>109</v>
      </c>
      <c r="K240" s="63">
        <f t="shared" si="7"/>
        <v>-0.452</v>
      </c>
    </row>
    <row r="241" ht="18.95" hidden="1" customHeight="1" spans="1:11">
      <c r="A241" s="244" t="str">
        <f t="shared" si="6"/>
        <v>否</v>
      </c>
      <c r="B241" s="239">
        <v>2013403</v>
      </c>
      <c r="C241" s="240"/>
      <c r="D241" s="240"/>
      <c r="E241" s="240" t="s">
        <v>143</v>
      </c>
      <c r="F241" s="242" t="s">
        <v>144</v>
      </c>
      <c r="G241" s="238">
        <v>3</v>
      </c>
      <c r="H241" s="243" t="s">
        <v>145</v>
      </c>
      <c r="I241" s="205">
        <v>0</v>
      </c>
      <c r="J241" s="205">
        <v>0</v>
      </c>
      <c r="K241" s="63" t="str">
        <f t="shared" si="7"/>
        <v/>
      </c>
    </row>
    <row r="242" ht="18.95" hidden="1" customHeight="1" spans="1:11">
      <c r="A242" s="244" t="str">
        <f t="shared" si="6"/>
        <v>否</v>
      </c>
      <c r="B242" s="239">
        <v>2013450</v>
      </c>
      <c r="C242" s="240"/>
      <c r="D242" s="240"/>
      <c r="E242" s="240" t="s">
        <v>164</v>
      </c>
      <c r="F242" s="242" t="s">
        <v>165</v>
      </c>
      <c r="G242" s="238">
        <v>3</v>
      </c>
      <c r="H242" s="243" t="s">
        <v>166</v>
      </c>
      <c r="I242" s="205">
        <v>0</v>
      </c>
      <c r="J242" s="205">
        <v>0</v>
      </c>
      <c r="K242" s="63" t="str">
        <f t="shared" si="7"/>
        <v/>
      </c>
    </row>
    <row r="243" ht="18.95" customHeight="1" spans="1:11">
      <c r="A243" s="244" t="str">
        <f t="shared" si="6"/>
        <v>是</v>
      </c>
      <c r="B243" s="239">
        <v>2013499</v>
      </c>
      <c r="C243" s="240"/>
      <c r="D243" s="240"/>
      <c r="E243" s="240" t="s">
        <v>167</v>
      </c>
      <c r="F243" s="242" t="s">
        <v>433</v>
      </c>
      <c r="G243" s="238">
        <v>3</v>
      </c>
      <c r="H243" s="204" t="s">
        <v>434</v>
      </c>
      <c r="I243" s="205">
        <v>14</v>
      </c>
      <c r="J243" s="205">
        <v>0</v>
      </c>
      <c r="K243" s="63" t="str">
        <f t="shared" si="7"/>
        <v/>
      </c>
    </row>
    <row r="244" ht="18.95" customHeight="1" spans="1:11">
      <c r="A244" s="244" t="str">
        <f t="shared" si="6"/>
        <v>是</v>
      </c>
      <c r="B244" s="239">
        <v>20135</v>
      </c>
      <c r="C244" s="240"/>
      <c r="D244" s="240" t="s">
        <v>435</v>
      </c>
      <c r="E244" s="240"/>
      <c r="F244" s="241" t="s">
        <v>436</v>
      </c>
      <c r="G244" s="238"/>
      <c r="H244" s="204" t="s">
        <v>437</v>
      </c>
      <c r="I244" s="205">
        <f>SUM(I245:I249)</f>
        <v>261</v>
      </c>
      <c r="J244" s="205">
        <f>SUM(J245:J249)</f>
        <v>255</v>
      </c>
      <c r="K244" s="63">
        <f t="shared" si="7"/>
        <v>-0.023</v>
      </c>
    </row>
    <row r="245" ht="18.95" customHeight="1" spans="1:11">
      <c r="A245" s="244" t="str">
        <f t="shared" si="6"/>
        <v>是</v>
      </c>
      <c r="B245" s="239">
        <v>2013501</v>
      </c>
      <c r="C245" s="240"/>
      <c r="D245" s="240"/>
      <c r="E245" s="240" t="s">
        <v>135</v>
      </c>
      <c r="F245" s="242" t="s">
        <v>138</v>
      </c>
      <c r="G245" s="238">
        <v>3</v>
      </c>
      <c r="H245" s="204" t="s">
        <v>139</v>
      </c>
      <c r="I245" s="205">
        <v>164</v>
      </c>
      <c r="J245" s="205">
        <v>212</v>
      </c>
      <c r="K245" s="63">
        <f t="shared" si="7"/>
        <v>0.293</v>
      </c>
    </row>
    <row r="246" ht="18.95" customHeight="1" spans="1:11">
      <c r="A246" s="244" t="str">
        <f t="shared" si="6"/>
        <v>是</v>
      </c>
      <c r="B246" s="239">
        <v>2013502</v>
      </c>
      <c r="C246" s="240"/>
      <c r="D246" s="240"/>
      <c r="E246" s="240" t="s">
        <v>140</v>
      </c>
      <c r="F246" s="242" t="s">
        <v>141</v>
      </c>
      <c r="G246" s="238">
        <v>3</v>
      </c>
      <c r="H246" s="204" t="s">
        <v>142</v>
      </c>
      <c r="I246" s="205">
        <v>97</v>
      </c>
      <c r="J246" s="205">
        <v>43</v>
      </c>
      <c r="K246" s="63">
        <f t="shared" si="7"/>
        <v>-0.557</v>
      </c>
    </row>
    <row r="247" ht="18.95" hidden="1" customHeight="1" spans="1:11">
      <c r="A247" s="244" t="str">
        <f t="shared" si="6"/>
        <v>否</v>
      </c>
      <c r="B247" s="239">
        <v>2013503</v>
      </c>
      <c r="C247" s="240"/>
      <c r="D247" s="240"/>
      <c r="E247" s="240" t="s">
        <v>143</v>
      </c>
      <c r="F247" s="242" t="s">
        <v>144</v>
      </c>
      <c r="G247" s="238">
        <v>3</v>
      </c>
      <c r="H247" s="243" t="s">
        <v>145</v>
      </c>
      <c r="I247" s="205">
        <v>0</v>
      </c>
      <c r="J247" s="205">
        <v>0</v>
      </c>
      <c r="K247" s="63" t="str">
        <f t="shared" si="7"/>
        <v/>
      </c>
    </row>
    <row r="248" ht="18.95" hidden="1" customHeight="1" spans="1:11">
      <c r="A248" s="244" t="str">
        <f t="shared" si="6"/>
        <v>否</v>
      </c>
      <c r="B248" s="239">
        <v>2013550</v>
      </c>
      <c r="C248" s="240"/>
      <c r="D248" s="240"/>
      <c r="E248" s="240" t="s">
        <v>164</v>
      </c>
      <c r="F248" s="242" t="s">
        <v>165</v>
      </c>
      <c r="G248" s="238">
        <v>3</v>
      </c>
      <c r="H248" s="243" t="s">
        <v>166</v>
      </c>
      <c r="I248" s="205">
        <v>0</v>
      </c>
      <c r="J248" s="205">
        <v>0</v>
      </c>
      <c r="K248" s="63" t="str">
        <f t="shared" si="7"/>
        <v/>
      </c>
    </row>
    <row r="249" ht="18.95" hidden="1" customHeight="1" spans="1:11">
      <c r="A249" s="244" t="str">
        <f t="shared" si="6"/>
        <v>否</v>
      </c>
      <c r="B249" s="239">
        <v>2013599</v>
      </c>
      <c r="C249" s="240"/>
      <c r="D249" s="240"/>
      <c r="E249" s="240" t="s">
        <v>167</v>
      </c>
      <c r="F249" s="242" t="s">
        <v>438</v>
      </c>
      <c r="G249" s="238">
        <v>3</v>
      </c>
      <c r="H249" s="243" t="s">
        <v>439</v>
      </c>
      <c r="I249" s="205">
        <v>0</v>
      </c>
      <c r="J249" s="205">
        <v>0</v>
      </c>
      <c r="K249" s="63" t="str">
        <f t="shared" si="7"/>
        <v/>
      </c>
    </row>
    <row r="250" ht="18.95" hidden="1" customHeight="1" spans="1:11">
      <c r="A250" s="244" t="str">
        <f t="shared" si="6"/>
        <v>否</v>
      </c>
      <c r="B250" s="239">
        <v>20136</v>
      </c>
      <c r="C250" s="240"/>
      <c r="D250" s="240" t="s">
        <v>440</v>
      </c>
      <c r="E250" s="240"/>
      <c r="F250" s="241" t="s">
        <v>441</v>
      </c>
      <c r="G250" s="238"/>
      <c r="H250" s="243" t="s">
        <v>442</v>
      </c>
      <c r="I250" s="205">
        <f>SUM(I251:I255)</f>
        <v>0</v>
      </c>
      <c r="J250" s="205">
        <f>SUM(J251:J255)</f>
        <v>0</v>
      </c>
      <c r="K250" s="63" t="str">
        <f t="shared" si="7"/>
        <v/>
      </c>
    </row>
    <row r="251" ht="18.95" hidden="1" customHeight="1" spans="1:11">
      <c r="A251" s="244" t="str">
        <f t="shared" si="6"/>
        <v>否</v>
      </c>
      <c r="B251" s="239">
        <v>2013601</v>
      </c>
      <c r="C251" s="240"/>
      <c r="D251" s="240"/>
      <c r="E251" s="240" t="s">
        <v>135</v>
      </c>
      <c r="F251" s="242" t="s">
        <v>138</v>
      </c>
      <c r="G251" s="238">
        <v>3</v>
      </c>
      <c r="H251" s="243" t="s">
        <v>139</v>
      </c>
      <c r="I251" s="205">
        <v>0</v>
      </c>
      <c r="J251" s="205">
        <v>0</v>
      </c>
      <c r="K251" s="63" t="str">
        <f t="shared" si="7"/>
        <v/>
      </c>
    </row>
    <row r="252" ht="18.95" hidden="1" customHeight="1" spans="1:11">
      <c r="A252" s="244" t="str">
        <f t="shared" si="6"/>
        <v>否</v>
      </c>
      <c r="B252" s="239">
        <v>2013602</v>
      </c>
      <c r="C252" s="240"/>
      <c r="D252" s="240"/>
      <c r="E252" s="240" t="s">
        <v>140</v>
      </c>
      <c r="F252" s="242" t="s">
        <v>141</v>
      </c>
      <c r="G252" s="238">
        <v>3</v>
      </c>
      <c r="H252" s="243" t="s">
        <v>142</v>
      </c>
      <c r="I252" s="205">
        <v>0</v>
      </c>
      <c r="J252" s="205">
        <v>0</v>
      </c>
      <c r="K252" s="63" t="str">
        <f t="shared" si="7"/>
        <v/>
      </c>
    </row>
    <row r="253" ht="18.95" hidden="1" customHeight="1" spans="1:11">
      <c r="A253" s="244" t="str">
        <f t="shared" si="6"/>
        <v>否</v>
      </c>
      <c r="B253" s="239">
        <v>2013603</v>
      </c>
      <c r="C253" s="240"/>
      <c r="D253" s="240"/>
      <c r="E253" s="240" t="s">
        <v>143</v>
      </c>
      <c r="F253" s="242" t="s">
        <v>144</v>
      </c>
      <c r="G253" s="238">
        <v>3</v>
      </c>
      <c r="H253" s="243" t="s">
        <v>145</v>
      </c>
      <c r="I253" s="205">
        <v>0</v>
      </c>
      <c r="J253" s="205">
        <v>0</v>
      </c>
      <c r="K253" s="63" t="str">
        <f t="shared" si="7"/>
        <v/>
      </c>
    </row>
    <row r="254" ht="18.95" hidden="1" customHeight="1" spans="1:11">
      <c r="A254" s="244" t="str">
        <f t="shared" si="6"/>
        <v>否</v>
      </c>
      <c r="B254" s="239">
        <v>2013650</v>
      </c>
      <c r="C254" s="240"/>
      <c r="D254" s="240"/>
      <c r="E254" s="240" t="s">
        <v>164</v>
      </c>
      <c r="F254" s="242" t="s">
        <v>165</v>
      </c>
      <c r="G254" s="238">
        <v>3</v>
      </c>
      <c r="H254" s="243" t="s">
        <v>166</v>
      </c>
      <c r="I254" s="205">
        <v>0</v>
      </c>
      <c r="J254" s="205">
        <v>0</v>
      </c>
      <c r="K254" s="63" t="str">
        <f t="shared" si="7"/>
        <v/>
      </c>
    </row>
    <row r="255" ht="18.95" hidden="1" customHeight="1" spans="1:11">
      <c r="A255" s="244" t="str">
        <f t="shared" si="6"/>
        <v>否</v>
      </c>
      <c r="B255" s="239">
        <v>2013699</v>
      </c>
      <c r="C255" s="240"/>
      <c r="D255" s="240"/>
      <c r="E255" s="240" t="s">
        <v>167</v>
      </c>
      <c r="F255" s="242" t="s">
        <v>441</v>
      </c>
      <c r="G255" s="238">
        <v>3</v>
      </c>
      <c r="H255" s="243" t="s">
        <v>443</v>
      </c>
      <c r="I255" s="205">
        <v>0</v>
      </c>
      <c r="J255" s="205">
        <v>0</v>
      </c>
      <c r="K255" s="63" t="str">
        <f t="shared" si="7"/>
        <v/>
      </c>
    </row>
    <row r="256" ht="18.95" customHeight="1" spans="1:11">
      <c r="A256" s="244" t="str">
        <f t="shared" si="6"/>
        <v>是</v>
      </c>
      <c r="B256" s="239">
        <v>20199</v>
      </c>
      <c r="C256" s="240"/>
      <c r="D256" s="240" t="s">
        <v>167</v>
      </c>
      <c r="E256" s="240"/>
      <c r="F256" s="241" t="s">
        <v>444</v>
      </c>
      <c r="G256" s="238"/>
      <c r="H256" s="204" t="s">
        <v>445</v>
      </c>
      <c r="I256" s="205">
        <f>SUM(I257:I258)</f>
        <v>900</v>
      </c>
      <c r="J256" s="205">
        <f>SUM(J257:J258)</f>
        <v>1090</v>
      </c>
      <c r="K256" s="63">
        <f t="shared" si="7"/>
        <v>0.211</v>
      </c>
    </row>
    <row r="257" ht="18.95" hidden="1" customHeight="1" spans="1:11">
      <c r="A257" s="244" t="str">
        <f t="shared" si="6"/>
        <v>否</v>
      </c>
      <c r="B257" s="239">
        <v>2019901</v>
      </c>
      <c r="C257" s="240"/>
      <c r="D257" s="240"/>
      <c r="E257" s="240" t="s">
        <v>135</v>
      </c>
      <c r="F257" s="242" t="s">
        <v>446</v>
      </c>
      <c r="G257" s="238">
        <v>3</v>
      </c>
      <c r="H257" s="243" t="s">
        <v>447</v>
      </c>
      <c r="I257" s="205">
        <v>0</v>
      </c>
      <c r="J257" s="205">
        <v>0</v>
      </c>
      <c r="K257" s="63" t="str">
        <f t="shared" si="7"/>
        <v/>
      </c>
    </row>
    <row r="258" ht="18.95" customHeight="1" spans="1:11">
      <c r="A258" s="244" t="str">
        <f t="shared" si="6"/>
        <v>是</v>
      </c>
      <c r="B258" s="239">
        <v>2019999</v>
      </c>
      <c r="C258" s="240"/>
      <c r="D258" s="240"/>
      <c r="E258" s="240" t="s">
        <v>167</v>
      </c>
      <c r="F258" s="242" t="s">
        <v>444</v>
      </c>
      <c r="G258" s="238">
        <v>3</v>
      </c>
      <c r="H258" s="204" t="s">
        <v>448</v>
      </c>
      <c r="I258" s="205">
        <v>900</v>
      </c>
      <c r="J258" s="205">
        <v>1090</v>
      </c>
      <c r="K258" s="63">
        <f t="shared" si="7"/>
        <v>0.211</v>
      </c>
    </row>
    <row r="259" s="215" customFormat="1" ht="18.95" customHeight="1" spans="1:11">
      <c r="A259" s="244" t="s">
        <v>76</v>
      </c>
      <c r="B259" s="236">
        <v>202</v>
      </c>
      <c r="C259" s="237" t="s">
        <v>449</v>
      </c>
      <c r="D259" s="237" t="s">
        <v>132</v>
      </c>
      <c r="E259" s="237"/>
      <c r="F259" s="237" t="s">
        <v>450</v>
      </c>
      <c r="G259" s="238"/>
      <c r="H259" s="202" t="s">
        <v>451</v>
      </c>
      <c r="I259" s="203">
        <f>SUM(I260:I261)</f>
        <v>0</v>
      </c>
      <c r="J259" s="203">
        <f>SUM(J260:J261)</f>
        <v>0</v>
      </c>
      <c r="K259" s="140" t="str">
        <f t="shared" si="7"/>
        <v/>
      </c>
    </row>
    <row r="260" ht="18.95" hidden="1" customHeight="1" spans="1:11">
      <c r="A260" s="244" t="str">
        <f t="shared" si="6"/>
        <v>否</v>
      </c>
      <c r="B260" s="239">
        <v>20205</v>
      </c>
      <c r="C260" s="240"/>
      <c r="D260" s="240" t="s">
        <v>149</v>
      </c>
      <c r="E260" s="240"/>
      <c r="F260" s="241" t="s">
        <v>452</v>
      </c>
      <c r="G260" s="238"/>
      <c r="H260" s="243" t="s">
        <v>453</v>
      </c>
      <c r="I260" s="205">
        <v>0</v>
      </c>
      <c r="J260" s="205">
        <v>0</v>
      </c>
      <c r="K260" s="63" t="str">
        <f t="shared" si="7"/>
        <v/>
      </c>
    </row>
    <row r="261" ht="18.95" hidden="1" customHeight="1" spans="1:11">
      <c r="A261" s="244" t="str">
        <f t="shared" si="6"/>
        <v>否</v>
      </c>
      <c r="B261" s="239">
        <v>20299</v>
      </c>
      <c r="C261" s="240"/>
      <c r="D261" s="240" t="s">
        <v>167</v>
      </c>
      <c r="E261" s="240"/>
      <c r="F261" s="241" t="s">
        <v>454</v>
      </c>
      <c r="G261" s="238"/>
      <c r="H261" s="243" t="s">
        <v>455</v>
      </c>
      <c r="I261" s="205">
        <v>0</v>
      </c>
      <c r="J261" s="205">
        <v>0</v>
      </c>
      <c r="K261" s="63" t="str">
        <f t="shared" si="7"/>
        <v/>
      </c>
    </row>
    <row r="262" s="215" customFormat="1" ht="18.95" customHeight="1" spans="1:11">
      <c r="A262" s="244" t="str">
        <f t="shared" si="6"/>
        <v>是</v>
      </c>
      <c r="B262" s="236">
        <v>203</v>
      </c>
      <c r="C262" s="237" t="s">
        <v>456</v>
      </c>
      <c r="D262" s="237" t="s">
        <v>132</v>
      </c>
      <c r="E262" s="237"/>
      <c r="F262" s="237" t="s">
        <v>457</v>
      </c>
      <c r="G262" s="238"/>
      <c r="H262" s="202" t="s">
        <v>458</v>
      </c>
      <c r="I262" s="203">
        <f>I263+I272</f>
        <v>1178</v>
      </c>
      <c r="J262" s="203">
        <f>J263+J272</f>
        <v>1138</v>
      </c>
      <c r="K262" s="140">
        <f t="shared" si="7"/>
        <v>-0.034</v>
      </c>
    </row>
    <row r="263" ht="18.95" customHeight="1" spans="1:11">
      <c r="A263" s="244" t="str">
        <f t="shared" ref="A263:A326" si="8">IF(AND(I263=0,J263=0),"否","是")</f>
        <v>是</v>
      </c>
      <c r="B263" s="239">
        <v>20306</v>
      </c>
      <c r="C263" s="240"/>
      <c r="D263" s="240" t="s">
        <v>152</v>
      </c>
      <c r="E263" s="240"/>
      <c r="F263" s="241" t="s">
        <v>459</v>
      </c>
      <c r="G263" s="238"/>
      <c r="H263" s="204" t="s">
        <v>460</v>
      </c>
      <c r="I263" s="205">
        <f>SUM(I264:I271)</f>
        <v>1073</v>
      </c>
      <c r="J263" s="205">
        <f>SUM(J264:J271)</f>
        <v>1134</v>
      </c>
      <c r="K263" s="63">
        <f t="shared" ref="K263:K326" si="9">IF(OR(VALUE(J263)=0,ISERROR(J263/I263-1)),"",ROUND(J263/I263-1,3))</f>
        <v>0.057</v>
      </c>
    </row>
    <row r="264" ht="18.95" hidden="1" customHeight="1" spans="1:11">
      <c r="A264" s="244" t="str">
        <f t="shared" si="8"/>
        <v>否</v>
      </c>
      <c r="B264" s="239">
        <v>2030601</v>
      </c>
      <c r="C264" s="240"/>
      <c r="D264" s="240"/>
      <c r="E264" s="240" t="s">
        <v>135</v>
      </c>
      <c r="F264" s="242" t="s">
        <v>461</v>
      </c>
      <c r="G264" s="238">
        <v>3</v>
      </c>
      <c r="H264" s="243" t="s">
        <v>462</v>
      </c>
      <c r="I264" s="205">
        <v>0</v>
      </c>
      <c r="J264" s="205">
        <v>0</v>
      </c>
      <c r="K264" s="63" t="str">
        <f t="shared" si="9"/>
        <v/>
      </c>
    </row>
    <row r="265" ht="18.95" hidden="1" customHeight="1" spans="1:11">
      <c r="A265" s="244" t="str">
        <f t="shared" si="8"/>
        <v>否</v>
      </c>
      <c r="B265" s="239">
        <v>2030602</v>
      </c>
      <c r="C265" s="240"/>
      <c r="D265" s="240"/>
      <c r="E265" s="240" t="s">
        <v>140</v>
      </c>
      <c r="F265" s="242" t="s">
        <v>463</v>
      </c>
      <c r="G265" s="238">
        <v>3</v>
      </c>
      <c r="H265" s="243" t="s">
        <v>464</v>
      </c>
      <c r="I265" s="205">
        <v>0</v>
      </c>
      <c r="J265" s="205">
        <v>0</v>
      </c>
      <c r="K265" s="63" t="str">
        <f t="shared" si="9"/>
        <v/>
      </c>
    </row>
    <row r="266" ht="18.95" customHeight="1" spans="1:11">
      <c r="A266" s="244" t="str">
        <f t="shared" si="8"/>
        <v>是</v>
      </c>
      <c r="B266" s="239">
        <v>2030603</v>
      </c>
      <c r="C266" s="240"/>
      <c r="D266" s="240"/>
      <c r="E266" s="240" t="s">
        <v>143</v>
      </c>
      <c r="F266" s="242" t="s">
        <v>465</v>
      </c>
      <c r="G266" s="238">
        <v>3</v>
      </c>
      <c r="H266" s="204" t="s">
        <v>466</v>
      </c>
      <c r="I266" s="205">
        <v>552</v>
      </c>
      <c r="J266" s="205">
        <v>135</v>
      </c>
      <c r="K266" s="63">
        <f t="shared" si="9"/>
        <v>-0.755</v>
      </c>
    </row>
    <row r="267" ht="18.95" hidden="1" customHeight="1" spans="1:11">
      <c r="A267" s="244" t="str">
        <f t="shared" si="8"/>
        <v>否</v>
      </c>
      <c r="B267" s="239">
        <v>2030604</v>
      </c>
      <c r="C267" s="240"/>
      <c r="D267" s="240"/>
      <c r="E267" s="240" t="s">
        <v>146</v>
      </c>
      <c r="F267" s="242" t="s">
        <v>467</v>
      </c>
      <c r="G267" s="238">
        <v>3</v>
      </c>
      <c r="H267" s="243" t="s">
        <v>468</v>
      </c>
      <c r="I267" s="205">
        <v>0</v>
      </c>
      <c r="J267" s="205">
        <v>0</v>
      </c>
      <c r="K267" s="63" t="str">
        <f t="shared" si="9"/>
        <v/>
      </c>
    </row>
    <row r="268" ht="18.95" hidden="1" customHeight="1" spans="1:11">
      <c r="A268" s="244" t="str">
        <f t="shared" si="8"/>
        <v>否</v>
      </c>
      <c r="B268" s="239">
        <v>2030605</v>
      </c>
      <c r="C268" s="240"/>
      <c r="D268" s="240"/>
      <c r="E268" s="240" t="s">
        <v>149</v>
      </c>
      <c r="F268" s="242" t="s">
        <v>469</v>
      </c>
      <c r="G268" s="238">
        <v>3</v>
      </c>
      <c r="H268" s="243" t="s">
        <v>470</v>
      </c>
      <c r="I268" s="205">
        <v>0</v>
      </c>
      <c r="J268" s="205">
        <v>0</v>
      </c>
      <c r="K268" s="63" t="str">
        <f t="shared" si="9"/>
        <v/>
      </c>
    </row>
    <row r="269" ht="18.95" customHeight="1" spans="1:11">
      <c r="A269" s="244" t="str">
        <f t="shared" si="8"/>
        <v>是</v>
      </c>
      <c r="B269" s="239">
        <v>2030606</v>
      </c>
      <c r="C269" s="240"/>
      <c r="D269" s="240"/>
      <c r="E269" s="240" t="s">
        <v>152</v>
      </c>
      <c r="F269" s="242" t="s">
        <v>471</v>
      </c>
      <c r="G269" s="238">
        <v>3</v>
      </c>
      <c r="H269" s="204" t="s">
        <v>472</v>
      </c>
      <c r="I269" s="205">
        <v>204</v>
      </c>
      <c r="J269" s="205">
        <v>202</v>
      </c>
      <c r="K269" s="63">
        <f t="shared" si="9"/>
        <v>-0.01</v>
      </c>
    </row>
    <row r="270" ht="18.95" customHeight="1" spans="1:11">
      <c r="A270" s="244" t="str">
        <f t="shared" si="8"/>
        <v>是</v>
      </c>
      <c r="B270" s="239">
        <v>2030607</v>
      </c>
      <c r="C270" s="240"/>
      <c r="D270" s="240"/>
      <c r="E270" s="240" t="s">
        <v>155</v>
      </c>
      <c r="F270" s="242" t="s">
        <v>473</v>
      </c>
      <c r="G270" s="238">
        <v>3</v>
      </c>
      <c r="H270" s="204" t="s">
        <v>474</v>
      </c>
      <c r="I270" s="205">
        <v>317</v>
      </c>
      <c r="J270" s="205">
        <v>797</v>
      </c>
      <c r="K270" s="63">
        <f t="shared" si="9"/>
        <v>1.514</v>
      </c>
    </row>
    <row r="271" ht="18.95" hidden="1" customHeight="1" spans="1:11">
      <c r="A271" s="244" t="str">
        <f t="shared" si="8"/>
        <v>否</v>
      </c>
      <c r="B271" s="239">
        <v>2030699</v>
      </c>
      <c r="C271" s="240"/>
      <c r="D271" s="240"/>
      <c r="E271" s="240" t="s">
        <v>167</v>
      </c>
      <c r="F271" s="242" t="s">
        <v>475</v>
      </c>
      <c r="G271" s="238">
        <v>3</v>
      </c>
      <c r="H271" s="243" t="s">
        <v>476</v>
      </c>
      <c r="I271" s="205">
        <v>0</v>
      </c>
      <c r="J271" s="205">
        <v>0</v>
      </c>
      <c r="K271" s="63" t="str">
        <f t="shared" si="9"/>
        <v/>
      </c>
    </row>
    <row r="272" ht="18.95" customHeight="1" spans="1:11">
      <c r="A272" s="244" t="str">
        <f t="shared" si="8"/>
        <v>是</v>
      </c>
      <c r="B272" s="239">
        <v>2039901</v>
      </c>
      <c r="C272" s="240"/>
      <c r="D272" s="240" t="s">
        <v>167</v>
      </c>
      <c r="E272" s="240" t="s">
        <v>135</v>
      </c>
      <c r="F272" s="241" t="s">
        <v>477</v>
      </c>
      <c r="G272" s="238"/>
      <c r="H272" s="204" t="s">
        <v>478</v>
      </c>
      <c r="I272" s="205">
        <v>105</v>
      </c>
      <c r="J272" s="205">
        <v>4</v>
      </c>
      <c r="K272" s="63">
        <f t="shared" si="9"/>
        <v>-0.962</v>
      </c>
    </row>
    <row r="273" s="215" customFormat="1" ht="18.95" customHeight="1" spans="1:11">
      <c r="A273" s="244" t="str">
        <f t="shared" si="8"/>
        <v>是</v>
      </c>
      <c r="B273" s="236">
        <v>204</v>
      </c>
      <c r="C273" s="237" t="s">
        <v>479</v>
      </c>
      <c r="D273" s="237" t="s">
        <v>132</v>
      </c>
      <c r="E273" s="237"/>
      <c r="F273" s="237" t="s">
        <v>480</v>
      </c>
      <c r="G273" s="238"/>
      <c r="H273" s="202" t="s">
        <v>481</v>
      </c>
      <c r="I273" s="203">
        <f>SUMIFS(I$274:I$382,$D$274:$D$382,"&lt;&gt;")</f>
        <v>20273</v>
      </c>
      <c r="J273" s="203">
        <f>SUMIFS(J$274:J$382,$D$274:$D$382,"&lt;&gt;")</f>
        <v>21562</v>
      </c>
      <c r="K273" s="140">
        <f t="shared" si="9"/>
        <v>0.064</v>
      </c>
    </row>
    <row r="274" ht="18.95" customHeight="1" spans="1:11">
      <c r="A274" s="244" t="str">
        <f t="shared" si="8"/>
        <v>是</v>
      </c>
      <c r="B274" s="239">
        <v>20401</v>
      </c>
      <c r="C274" s="240"/>
      <c r="D274" s="240" t="s">
        <v>135</v>
      </c>
      <c r="E274" s="240"/>
      <c r="F274" s="241" t="s">
        <v>482</v>
      </c>
      <c r="G274" s="238"/>
      <c r="H274" s="204" t="s">
        <v>483</v>
      </c>
      <c r="I274" s="205">
        <f>SUM(I275:I283)</f>
        <v>2247</v>
      </c>
      <c r="J274" s="205">
        <f>SUM(J275:J283)</f>
        <v>1763</v>
      </c>
      <c r="K274" s="63">
        <f t="shared" si="9"/>
        <v>-0.215</v>
      </c>
    </row>
    <row r="275" ht="18.95" customHeight="1" spans="1:11">
      <c r="A275" s="244" t="str">
        <f t="shared" si="8"/>
        <v>是</v>
      </c>
      <c r="B275" s="239">
        <v>2040101</v>
      </c>
      <c r="C275" s="240"/>
      <c r="D275" s="240"/>
      <c r="E275" s="240" t="s">
        <v>135</v>
      </c>
      <c r="F275" s="242" t="s">
        <v>484</v>
      </c>
      <c r="G275" s="238">
        <v>3</v>
      </c>
      <c r="H275" s="204" t="s">
        <v>485</v>
      </c>
      <c r="I275" s="205">
        <v>299</v>
      </c>
      <c r="J275" s="205">
        <v>125</v>
      </c>
      <c r="K275" s="63">
        <f t="shared" si="9"/>
        <v>-0.582</v>
      </c>
    </row>
    <row r="276" ht="18.95" hidden="1" customHeight="1" spans="1:11">
      <c r="A276" s="244" t="str">
        <f t="shared" si="8"/>
        <v>否</v>
      </c>
      <c r="B276" s="239">
        <v>2040102</v>
      </c>
      <c r="C276" s="240"/>
      <c r="D276" s="240"/>
      <c r="E276" s="240" t="s">
        <v>140</v>
      </c>
      <c r="F276" s="242" t="s">
        <v>486</v>
      </c>
      <c r="G276" s="238">
        <v>3</v>
      </c>
      <c r="H276" s="243" t="s">
        <v>487</v>
      </c>
      <c r="I276" s="205"/>
      <c r="J276" s="205">
        <v>0</v>
      </c>
      <c r="K276" s="63" t="str">
        <f t="shared" si="9"/>
        <v/>
      </c>
    </row>
    <row r="277" ht="18.95" customHeight="1" spans="1:11">
      <c r="A277" s="244" t="str">
        <f t="shared" si="8"/>
        <v>是</v>
      </c>
      <c r="B277" s="239">
        <v>2040103</v>
      </c>
      <c r="C277" s="240"/>
      <c r="D277" s="240"/>
      <c r="E277" s="240" t="s">
        <v>143</v>
      </c>
      <c r="F277" s="242" t="s">
        <v>488</v>
      </c>
      <c r="G277" s="238">
        <v>3</v>
      </c>
      <c r="H277" s="204" t="s">
        <v>489</v>
      </c>
      <c r="I277" s="205">
        <v>1948</v>
      </c>
      <c r="J277" s="205">
        <v>1638</v>
      </c>
      <c r="K277" s="63">
        <f t="shared" si="9"/>
        <v>-0.159</v>
      </c>
    </row>
    <row r="278" ht="18.95" hidden="1" customHeight="1" spans="1:11">
      <c r="A278" s="244" t="str">
        <f t="shared" si="8"/>
        <v>否</v>
      </c>
      <c r="B278" s="239">
        <v>2040104</v>
      </c>
      <c r="C278" s="240"/>
      <c r="D278" s="240"/>
      <c r="E278" s="240" t="s">
        <v>146</v>
      </c>
      <c r="F278" s="242" t="s">
        <v>490</v>
      </c>
      <c r="G278" s="238">
        <v>3</v>
      </c>
      <c r="H278" s="243" t="s">
        <v>491</v>
      </c>
      <c r="I278" s="205">
        <v>0</v>
      </c>
      <c r="J278" s="205">
        <v>0</v>
      </c>
      <c r="K278" s="63" t="str">
        <f t="shared" si="9"/>
        <v/>
      </c>
    </row>
    <row r="279" ht="18.95" hidden="1" customHeight="1" spans="1:11">
      <c r="A279" s="244" t="str">
        <f t="shared" si="8"/>
        <v>否</v>
      </c>
      <c r="B279" s="239">
        <v>2040105</v>
      </c>
      <c r="C279" s="240"/>
      <c r="D279" s="240"/>
      <c r="E279" s="240" t="s">
        <v>149</v>
      </c>
      <c r="F279" s="242" t="s">
        <v>492</v>
      </c>
      <c r="G279" s="238">
        <v>3</v>
      </c>
      <c r="H279" s="243" t="s">
        <v>493</v>
      </c>
      <c r="I279" s="205">
        <v>0</v>
      </c>
      <c r="J279" s="205">
        <v>0</v>
      </c>
      <c r="K279" s="63" t="str">
        <f t="shared" si="9"/>
        <v/>
      </c>
    </row>
    <row r="280" ht="18.95" hidden="1" customHeight="1" spans="1:11">
      <c r="A280" s="244" t="str">
        <f t="shared" si="8"/>
        <v>否</v>
      </c>
      <c r="B280" s="239">
        <v>2040106</v>
      </c>
      <c r="C280" s="240"/>
      <c r="D280" s="240"/>
      <c r="E280" s="240" t="s">
        <v>152</v>
      </c>
      <c r="F280" s="242" t="s">
        <v>494</v>
      </c>
      <c r="G280" s="238">
        <v>3</v>
      </c>
      <c r="H280" s="243" t="s">
        <v>495</v>
      </c>
      <c r="I280" s="205">
        <v>0</v>
      </c>
      <c r="J280" s="205">
        <v>0</v>
      </c>
      <c r="K280" s="63" t="str">
        <f t="shared" si="9"/>
        <v/>
      </c>
    </row>
    <row r="281" ht="18.95" hidden="1" customHeight="1" spans="1:11">
      <c r="A281" s="244" t="str">
        <f t="shared" si="8"/>
        <v>否</v>
      </c>
      <c r="B281" s="239">
        <v>2040107</v>
      </c>
      <c r="C281" s="240"/>
      <c r="D281" s="240"/>
      <c r="E281" s="240" t="s">
        <v>155</v>
      </c>
      <c r="F281" s="242" t="s">
        <v>496</v>
      </c>
      <c r="G281" s="238">
        <v>3</v>
      </c>
      <c r="H281" s="243" t="s">
        <v>497</v>
      </c>
      <c r="I281" s="205">
        <v>0</v>
      </c>
      <c r="J281" s="205">
        <v>0</v>
      </c>
      <c r="K281" s="63" t="str">
        <f t="shared" si="9"/>
        <v/>
      </c>
    </row>
    <row r="282" ht="18.95" hidden="1" customHeight="1" spans="1:11">
      <c r="A282" s="244" t="str">
        <f t="shared" si="8"/>
        <v>否</v>
      </c>
      <c r="B282" s="239">
        <v>2040108</v>
      </c>
      <c r="C282" s="240"/>
      <c r="D282" s="240"/>
      <c r="E282" s="240" t="s">
        <v>158</v>
      </c>
      <c r="F282" s="242" t="s">
        <v>498</v>
      </c>
      <c r="G282" s="238">
        <v>3</v>
      </c>
      <c r="H282" s="243" t="s">
        <v>499</v>
      </c>
      <c r="I282" s="205">
        <v>0</v>
      </c>
      <c r="J282" s="205">
        <v>0</v>
      </c>
      <c r="K282" s="63" t="str">
        <f t="shared" si="9"/>
        <v/>
      </c>
    </row>
    <row r="283" ht="18.95" hidden="1" customHeight="1" spans="1:11">
      <c r="A283" s="244" t="str">
        <f t="shared" si="8"/>
        <v>否</v>
      </c>
      <c r="B283" s="239">
        <v>2040199</v>
      </c>
      <c r="C283" s="240"/>
      <c r="D283" s="240"/>
      <c r="E283" s="240" t="s">
        <v>167</v>
      </c>
      <c r="F283" s="242" t="s">
        <v>500</v>
      </c>
      <c r="G283" s="238">
        <v>3</v>
      </c>
      <c r="H283" s="243" t="s">
        <v>501</v>
      </c>
      <c r="I283" s="205">
        <v>0</v>
      </c>
      <c r="J283" s="205">
        <v>0</v>
      </c>
      <c r="K283" s="63" t="str">
        <f t="shared" si="9"/>
        <v/>
      </c>
    </row>
    <row r="284" ht="18.95" customHeight="1" spans="1:11">
      <c r="A284" s="244" t="str">
        <f t="shared" si="8"/>
        <v>是</v>
      </c>
      <c r="B284" s="239">
        <v>20402</v>
      </c>
      <c r="C284" s="240"/>
      <c r="D284" s="240" t="s">
        <v>140</v>
      </c>
      <c r="E284" s="240"/>
      <c r="F284" s="241" t="s">
        <v>502</v>
      </c>
      <c r="G284" s="238"/>
      <c r="H284" s="204" t="s">
        <v>503</v>
      </c>
      <c r="I284" s="205">
        <f>SUM(I285:I305)</f>
        <v>14481</v>
      </c>
      <c r="J284" s="205">
        <f>SUM(J285:J305)</f>
        <v>18081</v>
      </c>
      <c r="K284" s="63">
        <f t="shared" si="9"/>
        <v>0.249</v>
      </c>
    </row>
    <row r="285" ht="18.95" customHeight="1" spans="1:11">
      <c r="A285" s="244" t="str">
        <f t="shared" si="8"/>
        <v>是</v>
      </c>
      <c r="B285" s="239">
        <v>2040201</v>
      </c>
      <c r="C285" s="240"/>
      <c r="D285" s="240"/>
      <c r="E285" s="240" t="s">
        <v>135</v>
      </c>
      <c r="F285" s="242" t="s">
        <v>138</v>
      </c>
      <c r="G285" s="238">
        <v>3</v>
      </c>
      <c r="H285" s="204" t="s">
        <v>139</v>
      </c>
      <c r="I285" s="205">
        <v>7361</v>
      </c>
      <c r="J285" s="205">
        <v>11012</v>
      </c>
      <c r="K285" s="63">
        <f t="shared" si="9"/>
        <v>0.496</v>
      </c>
    </row>
    <row r="286" ht="18.95" customHeight="1" spans="1:11">
      <c r="A286" s="244" t="str">
        <f t="shared" si="8"/>
        <v>是</v>
      </c>
      <c r="B286" s="239">
        <v>2040202</v>
      </c>
      <c r="C286" s="240"/>
      <c r="D286" s="240"/>
      <c r="E286" s="240" t="s">
        <v>140</v>
      </c>
      <c r="F286" s="242" t="s">
        <v>141</v>
      </c>
      <c r="G286" s="238">
        <v>3</v>
      </c>
      <c r="H286" s="204" t="s">
        <v>142</v>
      </c>
      <c r="I286" s="205">
        <v>901</v>
      </c>
      <c r="J286" s="205">
        <v>253</v>
      </c>
      <c r="K286" s="63">
        <f t="shared" si="9"/>
        <v>-0.719</v>
      </c>
    </row>
    <row r="287" ht="18.95" hidden="1" customHeight="1" spans="1:11">
      <c r="A287" s="244" t="str">
        <f t="shared" si="8"/>
        <v>否</v>
      </c>
      <c r="B287" s="239">
        <v>2040203</v>
      </c>
      <c r="C287" s="240"/>
      <c r="D287" s="240"/>
      <c r="E287" s="240" t="s">
        <v>143</v>
      </c>
      <c r="F287" s="242" t="s">
        <v>144</v>
      </c>
      <c r="G287" s="238">
        <v>3</v>
      </c>
      <c r="H287" s="243" t="s">
        <v>145</v>
      </c>
      <c r="I287" s="205">
        <v>0</v>
      </c>
      <c r="J287" s="205">
        <v>0</v>
      </c>
      <c r="K287" s="63" t="str">
        <f t="shared" si="9"/>
        <v/>
      </c>
    </row>
    <row r="288" ht="18.95" customHeight="1" spans="1:11">
      <c r="A288" s="244" t="str">
        <f t="shared" si="8"/>
        <v>是</v>
      </c>
      <c r="B288" s="239">
        <v>2040204</v>
      </c>
      <c r="C288" s="240"/>
      <c r="D288" s="240"/>
      <c r="E288" s="240" t="s">
        <v>146</v>
      </c>
      <c r="F288" s="242" t="s">
        <v>504</v>
      </c>
      <c r="G288" s="238">
        <v>3</v>
      </c>
      <c r="H288" s="204" t="s">
        <v>505</v>
      </c>
      <c r="I288" s="205">
        <v>471</v>
      </c>
      <c r="J288" s="205">
        <v>65</v>
      </c>
      <c r="K288" s="63">
        <f t="shared" si="9"/>
        <v>-0.862</v>
      </c>
    </row>
    <row r="289" ht="18.95" customHeight="1" spans="1:11">
      <c r="A289" s="244" t="str">
        <f t="shared" si="8"/>
        <v>是</v>
      </c>
      <c r="B289" s="239">
        <v>2040205</v>
      </c>
      <c r="C289" s="240"/>
      <c r="D289" s="240"/>
      <c r="E289" s="240" t="s">
        <v>149</v>
      </c>
      <c r="F289" s="242" t="s">
        <v>506</v>
      </c>
      <c r="G289" s="238">
        <v>3</v>
      </c>
      <c r="H289" s="204" t="s">
        <v>507</v>
      </c>
      <c r="I289" s="205">
        <v>218</v>
      </c>
      <c r="J289" s="205">
        <v>698</v>
      </c>
      <c r="K289" s="63">
        <f t="shared" si="9"/>
        <v>2.202</v>
      </c>
    </row>
    <row r="290" ht="18.95" customHeight="1" spans="1:11">
      <c r="A290" s="244" t="str">
        <f t="shared" si="8"/>
        <v>是</v>
      </c>
      <c r="B290" s="239">
        <v>2040206</v>
      </c>
      <c r="C290" s="240"/>
      <c r="D290" s="240"/>
      <c r="E290" s="240" t="s">
        <v>152</v>
      </c>
      <c r="F290" s="242" t="s">
        <v>508</v>
      </c>
      <c r="G290" s="238">
        <v>3</v>
      </c>
      <c r="H290" s="204" t="s">
        <v>509</v>
      </c>
      <c r="I290" s="205">
        <v>260</v>
      </c>
      <c r="J290" s="205">
        <v>281</v>
      </c>
      <c r="K290" s="63">
        <f t="shared" si="9"/>
        <v>0.081</v>
      </c>
    </row>
    <row r="291" ht="18.95" customHeight="1" spans="1:11">
      <c r="A291" s="244" t="str">
        <f t="shared" si="8"/>
        <v>是</v>
      </c>
      <c r="B291" s="239">
        <v>2040207</v>
      </c>
      <c r="C291" s="240"/>
      <c r="D291" s="240"/>
      <c r="E291" s="240" t="s">
        <v>155</v>
      </c>
      <c r="F291" s="242" t="s">
        <v>510</v>
      </c>
      <c r="G291" s="238">
        <v>3</v>
      </c>
      <c r="H291" s="204" t="s">
        <v>511</v>
      </c>
      <c r="I291" s="205">
        <v>75</v>
      </c>
      <c r="J291" s="205">
        <v>65</v>
      </c>
      <c r="K291" s="63">
        <f t="shared" si="9"/>
        <v>-0.133</v>
      </c>
    </row>
    <row r="292" ht="18.95" customHeight="1" spans="1:11">
      <c r="A292" s="244" t="str">
        <f t="shared" si="8"/>
        <v>是</v>
      </c>
      <c r="B292" s="239">
        <v>2040208</v>
      </c>
      <c r="C292" s="240"/>
      <c r="D292" s="240"/>
      <c r="E292" s="240" t="s">
        <v>158</v>
      </c>
      <c r="F292" s="242" t="s">
        <v>512</v>
      </c>
      <c r="G292" s="238">
        <v>3</v>
      </c>
      <c r="H292" s="204" t="s">
        <v>513</v>
      </c>
      <c r="I292" s="205">
        <v>30</v>
      </c>
      <c r="J292" s="205">
        <v>57</v>
      </c>
      <c r="K292" s="63">
        <f t="shared" si="9"/>
        <v>0.9</v>
      </c>
    </row>
    <row r="293" ht="18.95" customHeight="1" spans="1:11">
      <c r="A293" s="244" t="str">
        <f t="shared" si="8"/>
        <v>是</v>
      </c>
      <c r="B293" s="239">
        <v>2040209</v>
      </c>
      <c r="C293" s="240"/>
      <c r="D293" s="240"/>
      <c r="E293" s="240" t="s">
        <v>161</v>
      </c>
      <c r="F293" s="242" t="s">
        <v>514</v>
      </c>
      <c r="G293" s="238">
        <v>3</v>
      </c>
      <c r="H293" s="204" t="s">
        <v>515</v>
      </c>
      <c r="I293" s="205">
        <v>50</v>
      </c>
      <c r="J293" s="205">
        <v>55</v>
      </c>
      <c r="K293" s="63">
        <f t="shared" si="9"/>
        <v>0.1</v>
      </c>
    </row>
    <row r="294" ht="18.95" hidden="1" customHeight="1" spans="1:11">
      <c r="A294" s="244" t="str">
        <f t="shared" si="8"/>
        <v>否</v>
      </c>
      <c r="B294" s="239">
        <v>2040210</v>
      </c>
      <c r="C294" s="240"/>
      <c r="D294" s="240"/>
      <c r="E294" s="240" t="s">
        <v>272</v>
      </c>
      <c r="F294" s="242" t="s">
        <v>516</v>
      </c>
      <c r="G294" s="238">
        <v>3</v>
      </c>
      <c r="H294" s="243" t="s">
        <v>517</v>
      </c>
      <c r="I294" s="205">
        <v>0</v>
      </c>
      <c r="J294" s="205">
        <v>0</v>
      </c>
      <c r="K294" s="63" t="str">
        <f t="shared" si="9"/>
        <v/>
      </c>
    </row>
    <row r="295" ht="18.95" customHeight="1" spans="1:11">
      <c r="A295" s="244" t="str">
        <f t="shared" si="8"/>
        <v>是</v>
      </c>
      <c r="B295" s="239">
        <v>2040211</v>
      </c>
      <c r="C295" s="240"/>
      <c r="D295" s="240"/>
      <c r="E295" s="240" t="s">
        <v>289</v>
      </c>
      <c r="F295" s="242" t="s">
        <v>518</v>
      </c>
      <c r="G295" s="238">
        <v>3</v>
      </c>
      <c r="H295" s="204" t="s">
        <v>519</v>
      </c>
      <c r="I295" s="205">
        <v>460</v>
      </c>
      <c r="J295" s="205">
        <v>457</v>
      </c>
      <c r="K295" s="63">
        <f t="shared" si="9"/>
        <v>-0.007</v>
      </c>
    </row>
    <row r="296" ht="18.95" customHeight="1" spans="1:11">
      <c r="A296" s="244" t="str">
        <f t="shared" si="8"/>
        <v>是</v>
      </c>
      <c r="B296" s="239">
        <v>2040212</v>
      </c>
      <c r="C296" s="240"/>
      <c r="D296" s="240"/>
      <c r="E296" s="240" t="s">
        <v>292</v>
      </c>
      <c r="F296" s="242" t="s">
        <v>520</v>
      </c>
      <c r="G296" s="238">
        <v>3</v>
      </c>
      <c r="H296" s="204" t="s">
        <v>521</v>
      </c>
      <c r="I296" s="205">
        <v>1938</v>
      </c>
      <c r="J296" s="205">
        <v>1652</v>
      </c>
      <c r="K296" s="63">
        <f t="shared" si="9"/>
        <v>-0.148</v>
      </c>
    </row>
    <row r="297" ht="18.95" customHeight="1" spans="1:11">
      <c r="A297" s="244" t="str">
        <f t="shared" si="8"/>
        <v>是</v>
      </c>
      <c r="B297" s="239">
        <v>2040213</v>
      </c>
      <c r="C297" s="240"/>
      <c r="D297" s="240"/>
      <c r="E297" s="240" t="s">
        <v>307</v>
      </c>
      <c r="F297" s="242" t="s">
        <v>522</v>
      </c>
      <c r="G297" s="238">
        <v>3</v>
      </c>
      <c r="H297" s="204" t="s">
        <v>523</v>
      </c>
      <c r="I297" s="205">
        <v>130</v>
      </c>
      <c r="J297" s="205">
        <v>53</v>
      </c>
      <c r="K297" s="63">
        <f t="shared" si="9"/>
        <v>-0.592</v>
      </c>
    </row>
    <row r="298" ht="18.95" customHeight="1" spans="1:11">
      <c r="A298" s="244" t="str">
        <f t="shared" si="8"/>
        <v>是</v>
      </c>
      <c r="B298" s="239">
        <v>2040214</v>
      </c>
      <c r="C298" s="240"/>
      <c r="D298" s="240"/>
      <c r="E298" s="240" t="s">
        <v>322</v>
      </c>
      <c r="F298" s="242" t="s">
        <v>524</v>
      </c>
      <c r="G298" s="238">
        <v>3</v>
      </c>
      <c r="H298" s="204" t="s">
        <v>525</v>
      </c>
      <c r="I298" s="205">
        <v>315</v>
      </c>
      <c r="J298" s="205">
        <v>418</v>
      </c>
      <c r="K298" s="63">
        <f t="shared" si="9"/>
        <v>0.327</v>
      </c>
    </row>
    <row r="299" ht="18.95" hidden="1" customHeight="1" spans="1:11">
      <c r="A299" s="244" t="str">
        <f t="shared" si="8"/>
        <v>否</v>
      </c>
      <c r="B299" s="239">
        <v>2040215</v>
      </c>
      <c r="C299" s="240"/>
      <c r="D299" s="240"/>
      <c r="E299" s="240" t="s">
        <v>339</v>
      </c>
      <c r="F299" s="242" t="s">
        <v>526</v>
      </c>
      <c r="G299" s="238">
        <v>3</v>
      </c>
      <c r="H299" s="243" t="s">
        <v>527</v>
      </c>
      <c r="I299" s="205">
        <v>0</v>
      </c>
      <c r="J299" s="205">
        <v>0</v>
      </c>
      <c r="K299" s="63" t="str">
        <f t="shared" si="9"/>
        <v/>
      </c>
    </row>
    <row r="300" ht="18.95" customHeight="1" spans="1:11">
      <c r="A300" s="244" t="str">
        <f t="shared" si="8"/>
        <v>是</v>
      </c>
      <c r="B300" s="239">
        <v>2040216</v>
      </c>
      <c r="C300" s="240"/>
      <c r="D300" s="240"/>
      <c r="E300" s="240" t="s">
        <v>528</v>
      </c>
      <c r="F300" s="242" t="s">
        <v>529</v>
      </c>
      <c r="G300" s="238">
        <v>3</v>
      </c>
      <c r="H300" s="204" t="s">
        <v>530</v>
      </c>
      <c r="I300" s="205">
        <v>141</v>
      </c>
      <c r="J300" s="205">
        <v>150</v>
      </c>
      <c r="K300" s="63">
        <f t="shared" si="9"/>
        <v>0.064</v>
      </c>
    </row>
    <row r="301" ht="18.95" customHeight="1" spans="1:11">
      <c r="A301" s="244" t="str">
        <f t="shared" si="8"/>
        <v>是</v>
      </c>
      <c r="B301" s="239">
        <v>2040217</v>
      </c>
      <c r="C301" s="240"/>
      <c r="D301" s="240"/>
      <c r="E301" s="240" t="s">
        <v>350</v>
      </c>
      <c r="F301" s="242" t="s">
        <v>531</v>
      </c>
      <c r="G301" s="238">
        <v>3</v>
      </c>
      <c r="H301" s="204" t="s">
        <v>532</v>
      </c>
      <c r="I301" s="205">
        <v>285</v>
      </c>
      <c r="J301" s="205">
        <v>208</v>
      </c>
      <c r="K301" s="63">
        <f t="shared" si="9"/>
        <v>-0.27</v>
      </c>
    </row>
    <row r="302" ht="18.95" customHeight="1" spans="1:11">
      <c r="A302" s="244" t="str">
        <f t="shared" si="8"/>
        <v>是</v>
      </c>
      <c r="B302" s="239">
        <v>2040218</v>
      </c>
      <c r="C302" s="240"/>
      <c r="D302" s="240"/>
      <c r="E302" s="240" t="s">
        <v>533</v>
      </c>
      <c r="F302" s="242" t="s">
        <v>534</v>
      </c>
      <c r="G302" s="238">
        <v>3</v>
      </c>
      <c r="H302" s="204" t="s">
        <v>535</v>
      </c>
      <c r="I302" s="205">
        <v>20</v>
      </c>
      <c r="J302" s="205">
        <v>15</v>
      </c>
      <c r="K302" s="63">
        <f t="shared" si="9"/>
        <v>-0.25</v>
      </c>
    </row>
    <row r="303" ht="18.95" customHeight="1" spans="1:11">
      <c r="A303" s="244" t="str">
        <f t="shared" si="8"/>
        <v>是</v>
      </c>
      <c r="B303" s="239">
        <v>2040219</v>
      </c>
      <c r="C303" s="240"/>
      <c r="D303" s="240"/>
      <c r="E303" s="240" t="s">
        <v>536</v>
      </c>
      <c r="F303" s="242" t="s">
        <v>234</v>
      </c>
      <c r="G303" s="238">
        <v>3</v>
      </c>
      <c r="H303" s="204" t="s">
        <v>235</v>
      </c>
      <c r="I303" s="205">
        <v>1105</v>
      </c>
      <c r="J303" s="205">
        <v>1141</v>
      </c>
      <c r="K303" s="63">
        <f t="shared" si="9"/>
        <v>0.033</v>
      </c>
    </row>
    <row r="304" ht="18.95" hidden="1" customHeight="1" spans="1:11">
      <c r="A304" s="244" t="str">
        <f t="shared" si="8"/>
        <v>否</v>
      </c>
      <c r="B304" s="239">
        <v>2040250</v>
      </c>
      <c r="C304" s="240"/>
      <c r="D304" s="240"/>
      <c r="E304" s="240" t="s">
        <v>164</v>
      </c>
      <c r="F304" s="242" t="s">
        <v>165</v>
      </c>
      <c r="G304" s="238">
        <v>3</v>
      </c>
      <c r="H304" s="243" t="s">
        <v>166</v>
      </c>
      <c r="I304" s="205">
        <v>0</v>
      </c>
      <c r="J304" s="205">
        <v>0</v>
      </c>
      <c r="K304" s="63" t="str">
        <f t="shared" si="9"/>
        <v/>
      </c>
    </row>
    <row r="305" ht="18.95" customHeight="1" spans="1:11">
      <c r="A305" s="244" t="str">
        <f t="shared" si="8"/>
        <v>是</v>
      </c>
      <c r="B305" s="239">
        <v>2040299</v>
      </c>
      <c r="C305" s="240"/>
      <c r="D305" s="240"/>
      <c r="E305" s="240" t="s">
        <v>167</v>
      </c>
      <c r="F305" s="242" t="s">
        <v>537</v>
      </c>
      <c r="G305" s="238">
        <v>3</v>
      </c>
      <c r="H305" s="204" t="s">
        <v>538</v>
      </c>
      <c r="I305" s="205">
        <v>721</v>
      </c>
      <c r="J305" s="205">
        <v>1501</v>
      </c>
      <c r="K305" s="63">
        <f t="shared" si="9"/>
        <v>1.082</v>
      </c>
    </row>
    <row r="306" ht="18.95" hidden="1" customHeight="1" spans="1:11">
      <c r="A306" s="244" t="str">
        <f t="shared" si="8"/>
        <v>否</v>
      </c>
      <c r="B306" s="239">
        <v>20403</v>
      </c>
      <c r="C306" s="240"/>
      <c r="D306" s="240" t="s">
        <v>143</v>
      </c>
      <c r="E306" s="240"/>
      <c r="F306" s="241" t="s">
        <v>539</v>
      </c>
      <c r="G306" s="238"/>
      <c r="H306" s="243" t="s">
        <v>540</v>
      </c>
      <c r="I306" s="205">
        <f>SUM(I307:I312)</f>
        <v>0</v>
      </c>
      <c r="J306" s="205">
        <f>SUM(J307:J312)</f>
        <v>0</v>
      </c>
      <c r="K306" s="63" t="str">
        <f t="shared" si="9"/>
        <v/>
      </c>
    </row>
    <row r="307" ht="18.95" hidden="1" customHeight="1" spans="1:11">
      <c r="A307" s="244" t="str">
        <f t="shared" si="8"/>
        <v>否</v>
      </c>
      <c r="B307" s="239">
        <v>2040301</v>
      </c>
      <c r="C307" s="240"/>
      <c r="D307" s="240"/>
      <c r="E307" s="240" t="s">
        <v>135</v>
      </c>
      <c r="F307" s="242" t="s">
        <v>138</v>
      </c>
      <c r="G307" s="238">
        <v>3</v>
      </c>
      <c r="H307" s="243" t="s">
        <v>139</v>
      </c>
      <c r="I307" s="205">
        <v>0</v>
      </c>
      <c r="J307" s="205">
        <v>0</v>
      </c>
      <c r="K307" s="63" t="str">
        <f t="shared" si="9"/>
        <v/>
      </c>
    </row>
    <row r="308" ht="18.95" hidden="1" customHeight="1" spans="1:11">
      <c r="A308" s="244" t="str">
        <f t="shared" si="8"/>
        <v>否</v>
      </c>
      <c r="B308" s="239">
        <v>2040302</v>
      </c>
      <c r="C308" s="240"/>
      <c r="D308" s="240"/>
      <c r="E308" s="240" t="s">
        <v>140</v>
      </c>
      <c r="F308" s="242" t="s">
        <v>141</v>
      </c>
      <c r="G308" s="238">
        <v>3</v>
      </c>
      <c r="H308" s="243" t="s">
        <v>142</v>
      </c>
      <c r="I308" s="205">
        <v>0</v>
      </c>
      <c r="J308" s="205">
        <v>0</v>
      </c>
      <c r="K308" s="63" t="str">
        <f t="shared" si="9"/>
        <v/>
      </c>
    </row>
    <row r="309" ht="18.95" hidden="1" customHeight="1" spans="1:11">
      <c r="A309" s="244" t="str">
        <f t="shared" si="8"/>
        <v>否</v>
      </c>
      <c r="B309" s="239">
        <v>2040303</v>
      </c>
      <c r="C309" s="240"/>
      <c r="D309" s="240"/>
      <c r="E309" s="240" t="s">
        <v>143</v>
      </c>
      <c r="F309" s="242" t="s">
        <v>144</v>
      </c>
      <c r="G309" s="238">
        <v>3</v>
      </c>
      <c r="H309" s="243" t="s">
        <v>145</v>
      </c>
      <c r="I309" s="205">
        <v>0</v>
      </c>
      <c r="J309" s="205">
        <v>0</v>
      </c>
      <c r="K309" s="63" t="str">
        <f t="shared" si="9"/>
        <v/>
      </c>
    </row>
    <row r="310" ht="18.95" hidden="1" customHeight="1" spans="1:11">
      <c r="A310" s="244" t="str">
        <f t="shared" si="8"/>
        <v>否</v>
      </c>
      <c r="B310" s="239">
        <v>2040304</v>
      </c>
      <c r="C310" s="240"/>
      <c r="D310" s="240"/>
      <c r="E310" s="240" t="s">
        <v>146</v>
      </c>
      <c r="F310" s="242" t="s">
        <v>541</v>
      </c>
      <c r="G310" s="238">
        <v>3</v>
      </c>
      <c r="H310" s="243" t="s">
        <v>542</v>
      </c>
      <c r="I310" s="205">
        <v>0</v>
      </c>
      <c r="J310" s="205">
        <v>0</v>
      </c>
      <c r="K310" s="63" t="str">
        <f t="shared" si="9"/>
        <v/>
      </c>
    </row>
    <row r="311" ht="18.95" hidden="1" customHeight="1" spans="1:11">
      <c r="A311" s="244" t="str">
        <f t="shared" si="8"/>
        <v>否</v>
      </c>
      <c r="B311" s="239">
        <v>2040350</v>
      </c>
      <c r="C311" s="240"/>
      <c r="D311" s="240"/>
      <c r="E311" s="240" t="s">
        <v>164</v>
      </c>
      <c r="F311" s="242" t="s">
        <v>165</v>
      </c>
      <c r="G311" s="238">
        <v>3</v>
      </c>
      <c r="H311" s="243" t="s">
        <v>166</v>
      </c>
      <c r="I311" s="205">
        <v>0</v>
      </c>
      <c r="J311" s="205">
        <v>0</v>
      </c>
      <c r="K311" s="63" t="str">
        <f t="shared" si="9"/>
        <v/>
      </c>
    </row>
    <row r="312" ht="18.95" hidden="1" customHeight="1" spans="1:11">
      <c r="A312" s="244" t="str">
        <f t="shared" si="8"/>
        <v>否</v>
      </c>
      <c r="B312" s="239">
        <v>2040399</v>
      </c>
      <c r="C312" s="240"/>
      <c r="D312" s="240"/>
      <c r="E312" s="240" t="s">
        <v>167</v>
      </c>
      <c r="F312" s="242" t="s">
        <v>543</v>
      </c>
      <c r="G312" s="238">
        <v>3</v>
      </c>
      <c r="H312" s="243" t="s">
        <v>544</v>
      </c>
      <c r="I312" s="205">
        <v>0</v>
      </c>
      <c r="J312" s="205">
        <v>0</v>
      </c>
      <c r="K312" s="63" t="str">
        <f t="shared" si="9"/>
        <v/>
      </c>
    </row>
    <row r="313" ht="18.95" customHeight="1" spans="1:11">
      <c r="A313" s="244" t="str">
        <f t="shared" si="8"/>
        <v>是</v>
      </c>
      <c r="B313" s="239">
        <v>20404</v>
      </c>
      <c r="C313" s="240"/>
      <c r="D313" s="240" t="s">
        <v>146</v>
      </c>
      <c r="E313" s="240"/>
      <c r="F313" s="241" t="s">
        <v>545</v>
      </c>
      <c r="G313" s="238"/>
      <c r="H313" s="204" t="s">
        <v>546</v>
      </c>
      <c r="I313" s="205">
        <f>SUM(I314:I324)</f>
        <v>823</v>
      </c>
      <c r="J313" s="205">
        <f>SUM(J314:J324)</f>
        <v>249</v>
      </c>
      <c r="K313" s="63">
        <f t="shared" si="9"/>
        <v>-0.697</v>
      </c>
    </row>
    <row r="314" ht="18.95" customHeight="1" spans="1:11">
      <c r="A314" s="244" t="str">
        <f t="shared" si="8"/>
        <v>是</v>
      </c>
      <c r="B314" s="239">
        <v>2040401</v>
      </c>
      <c r="C314" s="240"/>
      <c r="D314" s="240"/>
      <c r="E314" s="240" t="s">
        <v>135</v>
      </c>
      <c r="F314" s="242" t="s">
        <v>138</v>
      </c>
      <c r="G314" s="238">
        <v>3</v>
      </c>
      <c r="H314" s="204" t="s">
        <v>139</v>
      </c>
      <c r="I314" s="205">
        <v>164</v>
      </c>
      <c r="J314" s="205">
        <v>238</v>
      </c>
      <c r="K314" s="63">
        <f t="shared" si="9"/>
        <v>0.451</v>
      </c>
    </row>
    <row r="315" ht="18.95" customHeight="1" spans="1:11">
      <c r="A315" s="244" t="str">
        <f t="shared" si="8"/>
        <v>是</v>
      </c>
      <c r="B315" s="239">
        <v>2040402</v>
      </c>
      <c r="C315" s="240"/>
      <c r="D315" s="240"/>
      <c r="E315" s="240" t="s">
        <v>140</v>
      </c>
      <c r="F315" s="242" t="s">
        <v>141</v>
      </c>
      <c r="G315" s="238">
        <v>3</v>
      </c>
      <c r="H315" s="204" t="s">
        <v>142</v>
      </c>
      <c r="I315" s="205">
        <v>213</v>
      </c>
      <c r="J315" s="205">
        <v>1</v>
      </c>
      <c r="K315" s="63">
        <f t="shared" si="9"/>
        <v>-0.995</v>
      </c>
    </row>
    <row r="316" ht="18.95" hidden="1" customHeight="1" spans="1:11">
      <c r="A316" s="244" t="str">
        <f t="shared" si="8"/>
        <v>否</v>
      </c>
      <c r="B316" s="239">
        <v>2040403</v>
      </c>
      <c r="C316" s="240"/>
      <c r="D316" s="240"/>
      <c r="E316" s="240" t="s">
        <v>143</v>
      </c>
      <c r="F316" s="242" t="s">
        <v>144</v>
      </c>
      <c r="G316" s="238">
        <v>3</v>
      </c>
      <c r="H316" s="243" t="s">
        <v>145</v>
      </c>
      <c r="I316" s="205">
        <v>0</v>
      </c>
      <c r="J316" s="205">
        <v>0</v>
      </c>
      <c r="K316" s="63" t="str">
        <f t="shared" si="9"/>
        <v/>
      </c>
    </row>
    <row r="317" ht="18.95" customHeight="1" spans="1:11">
      <c r="A317" s="244" t="str">
        <f t="shared" si="8"/>
        <v>是</v>
      </c>
      <c r="B317" s="239">
        <v>2040404</v>
      </c>
      <c r="C317" s="240"/>
      <c r="D317" s="240"/>
      <c r="E317" s="240" t="s">
        <v>146</v>
      </c>
      <c r="F317" s="242" t="s">
        <v>547</v>
      </c>
      <c r="G317" s="238">
        <v>3</v>
      </c>
      <c r="H317" s="204" t="s">
        <v>548</v>
      </c>
      <c r="I317" s="205">
        <v>23</v>
      </c>
      <c r="J317" s="205">
        <v>0</v>
      </c>
      <c r="K317" s="63" t="str">
        <f t="shared" si="9"/>
        <v/>
      </c>
    </row>
    <row r="318" ht="18.95" customHeight="1" spans="1:11">
      <c r="A318" s="244" t="str">
        <f t="shared" si="8"/>
        <v>是</v>
      </c>
      <c r="B318" s="239">
        <v>2040405</v>
      </c>
      <c r="C318" s="240"/>
      <c r="D318" s="240"/>
      <c r="E318" s="240" t="s">
        <v>149</v>
      </c>
      <c r="F318" s="242" t="s">
        <v>549</v>
      </c>
      <c r="G318" s="238">
        <v>3</v>
      </c>
      <c r="H318" s="204" t="s">
        <v>550</v>
      </c>
      <c r="I318" s="205">
        <v>20</v>
      </c>
      <c r="J318" s="205">
        <v>0</v>
      </c>
      <c r="K318" s="63" t="str">
        <f t="shared" si="9"/>
        <v/>
      </c>
    </row>
    <row r="319" ht="18.95" hidden="1" customHeight="1" spans="1:11">
      <c r="A319" s="244" t="str">
        <f t="shared" si="8"/>
        <v>否</v>
      </c>
      <c r="B319" s="239">
        <v>2040406</v>
      </c>
      <c r="C319" s="240"/>
      <c r="D319" s="240"/>
      <c r="E319" s="240" t="s">
        <v>152</v>
      </c>
      <c r="F319" s="242" t="s">
        <v>551</v>
      </c>
      <c r="G319" s="238">
        <v>3</v>
      </c>
      <c r="H319" s="204" t="s">
        <v>552</v>
      </c>
      <c r="I319" s="205">
        <v>0</v>
      </c>
      <c r="J319" s="205">
        <v>0</v>
      </c>
      <c r="K319" s="63" t="str">
        <f t="shared" si="9"/>
        <v/>
      </c>
    </row>
    <row r="320" ht="18.95" hidden="1" customHeight="1" spans="1:11">
      <c r="A320" s="244" t="str">
        <f t="shared" si="8"/>
        <v>否</v>
      </c>
      <c r="B320" s="239">
        <v>2040407</v>
      </c>
      <c r="C320" s="240"/>
      <c r="D320" s="240"/>
      <c r="E320" s="240" t="s">
        <v>155</v>
      </c>
      <c r="F320" s="242" t="s">
        <v>553</v>
      </c>
      <c r="G320" s="238">
        <v>3</v>
      </c>
      <c r="H320" s="243" t="s">
        <v>554</v>
      </c>
      <c r="I320" s="205">
        <v>0</v>
      </c>
      <c r="J320" s="205">
        <v>0</v>
      </c>
      <c r="K320" s="63" t="str">
        <f t="shared" si="9"/>
        <v/>
      </c>
    </row>
    <row r="321" ht="18.95" hidden="1" customHeight="1" spans="1:11">
      <c r="A321" s="244" t="str">
        <f t="shared" si="8"/>
        <v>否</v>
      </c>
      <c r="B321" s="239">
        <v>2040408</v>
      </c>
      <c r="C321" s="240"/>
      <c r="D321" s="240"/>
      <c r="E321" s="240" t="s">
        <v>158</v>
      </c>
      <c r="F321" s="242" t="s">
        <v>555</v>
      </c>
      <c r="G321" s="238">
        <v>3</v>
      </c>
      <c r="H321" s="204" t="s">
        <v>556</v>
      </c>
      <c r="I321" s="205">
        <v>0</v>
      </c>
      <c r="J321" s="205">
        <v>0</v>
      </c>
      <c r="K321" s="63" t="str">
        <f t="shared" si="9"/>
        <v/>
      </c>
    </row>
    <row r="322" ht="18.95" customHeight="1" spans="1:11">
      <c r="A322" s="244" t="str">
        <f t="shared" si="8"/>
        <v>是</v>
      </c>
      <c r="B322" s="239">
        <v>2040409</v>
      </c>
      <c r="C322" s="240"/>
      <c r="D322" s="240"/>
      <c r="E322" s="240" t="s">
        <v>161</v>
      </c>
      <c r="F322" s="242" t="s">
        <v>557</v>
      </c>
      <c r="G322" s="238">
        <v>3</v>
      </c>
      <c r="H322" s="204" t="s">
        <v>558</v>
      </c>
      <c r="I322" s="205">
        <v>400</v>
      </c>
      <c r="J322" s="205">
        <v>0</v>
      </c>
      <c r="K322" s="63" t="str">
        <f t="shared" si="9"/>
        <v/>
      </c>
    </row>
    <row r="323" ht="18.95" hidden="1" customHeight="1" spans="1:11">
      <c r="A323" s="244" t="str">
        <f t="shared" si="8"/>
        <v>否</v>
      </c>
      <c r="B323" s="239">
        <v>2040450</v>
      </c>
      <c r="C323" s="240"/>
      <c r="D323" s="240"/>
      <c r="E323" s="240" t="s">
        <v>164</v>
      </c>
      <c r="F323" s="242" t="s">
        <v>165</v>
      </c>
      <c r="G323" s="238">
        <v>3</v>
      </c>
      <c r="H323" s="243" t="s">
        <v>166</v>
      </c>
      <c r="I323" s="205">
        <v>0</v>
      </c>
      <c r="J323" s="205">
        <v>0</v>
      </c>
      <c r="K323" s="63" t="str">
        <f t="shared" si="9"/>
        <v/>
      </c>
    </row>
    <row r="324" ht="18.95" customHeight="1" spans="1:11">
      <c r="A324" s="244" t="str">
        <f t="shared" si="8"/>
        <v>是</v>
      </c>
      <c r="B324" s="239">
        <v>2040499</v>
      </c>
      <c r="C324" s="240"/>
      <c r="D324" s="240"/>
      <c r="E324" s="240" t="s">
        <v>167</v>
      </c>
      <c r="F324" s="242" t="s">
        <v>559</v>
      </c>
      <c r="G324" s="238">
        <v>3</v>
      </c>
      <c r="H324" s="204" t="s">
        <v>560</v>
      </c>
      <c r="I324" s="205">
        <v>3</v>
      </c>
      <c r="J324" s="205">
        <v>10</v>
      </c>
      <c r="K324" s="63">
        <f t="shared" si="9"/>
        <v>2.333</v>
      </c>
    </row>
    <row r="325" ht="18.95" customHeight="1" spans="1:11">
      <c r="A325" s="244" t="str">
        <f t="shared" si="8"/>
        <v>是</v>
      </c>
      <c r="B325" s="239">
        <v>20405</v>
      </c>
      <c r="C325" s="240"/>
      <c r="D325" s="240" t="s">
        <v>149</v>
      </c>
      <c r="E325" s="240"/>
      <c r="F325" s="241" t="s">
        <v>561</v>
      </c>
      <c r="G325" s="238"/>
      <c r="H325" s="204" t="s">
        <v>562</v>
      </c>
      <c r="I325" s="205">
        <f>SUM(I326:I333)</f>
        <v>1140</v>
      </c>
      <c r="J325" s="205">
        <f>SUM(J326:J333)</f>
        <v>442</v>
      </c>
      <c r="K325" s="63">
        <f t="shared" si="9"/>
        <v>-0.612</v>
      </c>
    </row>
    <row r="326" ht="18.95" customHeight="1" spans="1:11">
      <c r="A326" s="244" t="str">
        <f t="shared" si="8"/>
        <v>是</v>
      </c>
      <c r="B326" s="239">
        <v>2040501</v>
      </c>
      <c r="C326" s="240"/>
      <c r="D326" s="240"/>
      <c r="E326" s="240" t="s">
        <v>135</v>
      </c>
      <c r="F326" s="242" t="s">
        <v>138</v>
      </c>
      <c r="G326" s="238">
        <v>3</v>
      </c>
      <c r="H326" s="204" t="s">
        <v>139</v>
      </c>
      <c r="I326" s="205">
        <v>200</v>
      </c>
      <c r="J326" s="205">
        <v>372</v>
      </c>
      <c r="K326" s="63">
        <f t="shared" si="9"/>
        <v>0.86</v>
      </c>
    </row>
    <row r="327" ht="18.95" customHeight="1" spans="1:11">
      <c r="A327" s="244" t="str">
        <f t="shared" ref="A327:A390" si="10">IF(AND(I327=0,J327=0),"否","是")</f>
        <v>是</v>
      </c>
      <c r="B327" s="239">
        <v>2040502</v>
      </c>
      <c r="C327" s="240"/>
      <c r="D327" s="240"/>
      <c r="E327" s="240" t="s">
        <v>140</v>
      </c>
      <c r="F327" s="242" t="s">
        <v>141</v>
      </c>
      <c r="G327" s="238">
        <v>3</v>
      </c>
      <c r="H327" s="204" t="s">
        <v>142</v>
      </c>
      <c r="I327" s="205">
        <v>342</v>
      </c>
      <c r="J327" s="205">
        <v>30</v>
      </c>
      <c r="K327" s="63">
        <f t="shared" ref="K327:K392" si="11">IF(OR(VALUE(J327)=0,ISERROR(J327/I327-1)),"",ROUND(J327/I327-1,3))</f>
        <v>-0.912</v>
      </c>
    </row>
    <row r="328" ht="18.95" hidden="1" customHeight="1" spans="1:11">
      <c r="A328" s="244" t="str">
        <f t="shared" si="10"/>
        <v>否</v>
      </c>
      <c r="B328" s="239">
        <v>2040503</v>
      </c>
      <c r="C328" s="240"/>
      <c r="D328" s="240"/>
      <c r="E328" s="240" t="s">
        <v>143</v>
      </c>
      <c r="F328" s="242" t="s">
        <v>144</v>
      </c>
      <c r="G328" s="238">
        <v>3</v>
      </c>
      <c r="H328" s="243" t="s">
        <v>145</v>
      </c>
      <c r="I328" s="205">
        <v>0</v>
      </c>
      <c r="J328" s="205">
        <v>0</v>
      </c>
      <c r="K328" s="63" t="str">
        <f t="shared" si="11"/>
        <v/>
      </c>
    </row>
    <row r="329" ht="18.95" customHeight="1" spans="1:11">
      <c r="A329" s="244" t="str">
        <f t="shared" si="10"/>
        <v>是</v>
      </c>
      <c r="B329" s="239">
        <v>2040504</v>
      </c>
      <c r="C329" s="240"/>
      <c r="D329" s="240"/>
      <c r="E329" s="240" t="s">
        <v>146</v>
      </c>
      <c r="F329" s="242" t="s">
        <v>563</v>
      </c>
      <c r="G329" s="238">
        <v>3</v>
      </c>
      <c r="H329" s="204" t="s">
        <v>564</v>
      </c>
      <c r="I329" s="205">
        <v>137</v>
      </c>
      <c r="J329" s="205">
        <v>10</v>
      </c>
      <c r="K329" s="63">
        <f t="shared" si="11"/>
        <v>-0.927</v>
      </c>
    </row>
    <row r="330" ht="18.95" customHeight="1" spans="1:11">
      <c r="A330" s="244" t="str">
        <f t="shared" si="10"/>
        <v>是</v>
      </c>
      <c r="B330" s="239">
        <v>2040505</v>
      </c>
      <c r="C330" s="240"/>
      <c r="D330" s="240"/>
      <c r="E330" s="240" t="s">
        <v>149</v>
      </c>
      <c r="F330" s="242" t="s">
        <v>565</v>
      </c>
      <c r="G330" s="238">
        <v>3</v>
      </c>
      <c r="H330" s="204" t="s">
        <v>566</v>
      </c>
      <c r="I330" s="205">
        <v>53</v>
      </c>
      <c r="J330" s="205">
        <v>30</v>
      </c>
      <c r="K330" s="63">
        <f t="shared" si="11"/>
        <v>-0.434</v>
      </c>
    </row>
    <row r="331" ht="18.95" customHeight="1" spans="1:11">
      <c r="A331" s="244" t="str">
        <f t="shared" si="10"/>
        <v>是</v>
      </c>
      <c r="B331" s="239">
        <v>2040506</v>
      </c>
      <c r="C331" s="240"/>
      <c r="D331" s="240"/>
      <c r="E331" s="240" t="s">
        <v>152</v>
      </c>
      <c r="F331" s="242" t="s">
        <v>567</v>
      </c>
      <c r="G331" s="238">
        <v>3</v>
      </c>
      <c r="H331" s="204" t="s">
        <v>568</v>
      </c>
      <c r="I331" s="205">
        <v>350</v>
      </c>
      <c r="J331" s="205">
        <v>0</v>
      </c>
      <c r="K331" s="63" t="str">
        <f t="shared" si="11"/>
        <v/>
      </c>
    </row>
    <row r="332" ht="18.95" hidden="1" customHeight="1" spans="1:11">
      <c r="A332" s="244" t="str">
        <f t="shared" si="10"/>
        <v>否</v>
      </c>
      <c r="B332" s="239">
        <v>2040550</v>
      </c>
      <c r="C332" s="240"/>
      <c r="D332" s="240"/>
      <c r="E332" s="240" t="s">
        <v>164</v>
      </c>
      <c r="F332" s="242" t="s">
        <v>165</v>
      </c>
      <c r="G332" s="238">
        <v>3</v>
      </c>
      <c r="H332" s="243" t="s">
        <v>166</v>
      </c>
      <c r="I332" s="205">
        <v>0</v>
      </c>
      <c r="J332" s="205">
        <v>0</v>
      </c>
      <c r="K332" s="63" t="str">
        <f t="shared" si="11"/>
        <v/>
      </c>
    </row>
    <row r="333" ht="18.95" customHeight="1" spans="1:11">
      <c r="A333" s="244" t="str">
        <f t="shared" si="10"/>
        <v>是</v>
      </c>
      <c r="B333" s="239">
        <v>2040599</v>
      </c>
      <c r="C333" s="240"/>
      <c r="D333" s="240"/>
      <c r="E333" s="240" t="s">
        <v>167</v>
      </c>
      <c r="F333" s="242" t="s">
        <v>569</v>
      </c>
      <c r="G333" s="238">
        <v>3</v>
      </c>
      <c r="H333" s="204" t="s">
        <v>570</v>
      </c>
      <c r="I333" s="205">
        <v>58</v>
      </c>
      <c r="J333" s="205">
        <v>0</v>
      </c>
      <c r="K333" s="63" t="str">
        <f t="shared" si="11"/>
        <v/>
      </c>
    </row>
    <row r="334" ht="18.95" customHeight="1" spans="1:11">
      <c r="A334" s="244" t="str">
        <f t="shared" si="10"/>
        <v>是</v>
      </c>
      <c r="B334" s="239">
        <v>20406</v>
      </c>
      <c r="C334" s="240"/>
      <c r="D334" s="240" t="s">
        <v>152</v>
      </c>
      <c r="E334" s="240"/>
      <c r="F334" s="241" t="s">
        <v>571</v>
      </c>
      <c r="G334" s="238"/>
      <c r="H334" s="204" t="s">
        <v>572</v>
      </c>
      <c r="I334" s="205">
        <f>SUM(I335:I347)</f>
        <v>1003</v>
      </c>
      <c r="J334" s="205">
        <f>SUM(J335:J347)</f>
        <v>1027</v>
      </c>
      <c r="K334" s="63">
        <f t="shared" si="11"/>
        <v>0.024</v>
      </c>
    </row>
    <row r="335" ht="18.95" customHeight="1" spans="1:11">
      <c r="A335" s="244" t="str">
        <f t="shared" si="10"/>
        <v>是</v>
      </c>
      <c r="B335" s="239">
        <v>2040601</v>
      </c>
      <c r="C335" s="240"/>
      <c r="D335" s="240"/>
      <c r="E335" s="240" t="s">
        <v>135</v>
      </c>
      <c r="F335" s="242" t="s">
        <v>138</v>
      </c>
      <c r="G335" s="238">
        <v>3</v>
      </c>
      <c r="H335" s="204" t="s">
        <v>139</v>
      </c>
      <c r="I335" s="205">
        <v>575</v>
      </c>
      <c r="J335" s="205">
        <v>729</v>
      </c>
      <c r="K335" s="63">
        <f t="shared" si="11"/>
        <v>0.268</v>
      </c>
    </row>
    <row r="336" ht="18.95" customHeight="1" spans="1:11">
      <c r="A336" s="244" t="str">
        <f t="shared" si="10"/>
        <v>是</v>
      </c>
      <c r="B336" s="239">
        <v>2040602</v>
      </c>
      <c r="C336" s="240"/>
      <c r="D336" s="240"/>
      <c r="E336" s="240" t="s">
        <v>140</v>
      </c>
      <c r="F336" s="242" t="s">
        <v>141</v>
      </c>
      <c r="G336" s="238">
        <v>3</v>
      </c>
      <c r="H336" s="204" t="s">
        <v>142</v>
      </c>
      <c r="I336" s="205">
        <v>116</v>
      </c>
      <c r="J336" s="205">
        <v>82</v>
      </c>
      <c r="K336" s="63">
        <f t="shared" si="11"/>
        <v>-0.293</v>
      </c>
    </row>
    <row r="337" ht="18.95" hidden="1" customHeight="1" spans="1:11">
      <c r="A337" s="244" t="str">
        <f t="shared" si="10"/>
        <v>否</v>
      </c>
      <c r="B337" s="239">
        <v>2040603</v>
      </c>
      <c r="C337" s="240"/>
      <c r="D337" s="240"/>
      <c r="E337" s="240" t="s">
        <v>143</v>
      </c>
      <c r="F337" s="242" t="s">
        <v>144</v>
      </c>
      <c r="G337" s="238">
        <v>3</v>
      </c>
      <c r="H337" s="243" t="s">
        <v>145</v>
      </c>
      <c r="I337" s="205">
        <v>0</v>
      </c>
      <c r="J337" s="205">
        <v>0</v>
      </c>
      <c r="K337" s="63" t="str">
        <f t="shared" si="11"/>
        <v/>
      </c>
    </row>
    <row r="338" ht="18.95" customHeight="1" spans="1:11">
      <c r="A338" s="244" t="str">
        <f t="shared" si="10"/>
        <v>是</v>
      </c>
      <c r="B338" s="239">
        <v>2040604</v>
      </c>
      <c r="C338" s="240"/>
      <c r="D338" s="240"/>
      <c r="E338" s="240" t="s">
        <v>146</v>
      </c>
      <c r="F338" s="242" t="s">
        <v>573</v>
      </c>
      <c r="G338" s="238">
        <v>3</v>
      </c>
      <c r="H338" s="204" t="s">
        <v>574</v>
      </c>
      <c r="I338" s="205">
        <v>72</v>
      </c>
      <c r="J338" s="205">
        <v>32</v>
      </c>
      <c r="K338" s="63">
        <f t="shared" si="11"/>
        <v>-0.556</v>
      </c>
    </row>
    <row r="339" ht="18.95" customHeight="1" spans="1:11">
      <c r="A339" s="244" t="str">
        <f t="shared" si="10"/>
        <v>是</v>
      </c>
      <c r="B339" s="239">
        <v>2040605</v>
      </c>
      <c r="C339" s="240"/>
      <c r="D339" s="240"/>
      <c r="E339" s="240" t="s">
        <v>149</v>
      </c>
      <c r="F339" s="242" t="s">
        <v>575</v>
      </c>
      <c r="G339" s="238">
        <v>3</v>
      </c>
      <c r="H339" s="204" t="s">
        <v>576</v>
      </c>
      <c r="I339" s="205">
        <v>166</v>
      </c>
      <c r="J339" s="205">
        <v>87</v>
      </c>
      <c r="K339" s="63">
        <f t="shared" si="11"/>
        <v>-0.476</v>
      </c>
    </row>
    <row r="340" ht="18.95" customHeight="1" spans="1:11">
      <c r="A340" s="244" t="str">
        <f t="shared" si="10"/>
        <v>是</v>
      </c>
      <c r="B340" s="239">
        <v>2040606</v>
      </c>
      <c r="C340" s="240"/>
      <c r="D340" s="240"/>
      <c r="E340" s="240" t="s">
        <v>152</v>
      </c>
      <c r="F340" s="242" t="s">
        <v>577</v>
      </c>
      <c r="G340" s="238">
        <v>3</v>
      </c>
      <c r="H340" s="204" t="s">
        <v>578</v>
      </c>
      <c r="I340" s="205">
        <v>12</v>
      </c>
      <c r="J340" s="205">
        <v>12</v>
      </c>
      <c r="K340" s="63">
        <f t="shared" si="11"/>
        <v>0</v>
      </c>
    </row>
    <row r="341" ht="18.95" customHeight="1" spans="1:11">
      <c r="A341" s="244" t="str">
        <f t="shared" si="10"/>
        <v>是</v>
      </c>
      <c r="B341" s="239">
        <v>2040607</v>
      </c>
      <c r="C341" s="240"/>
      <c r="D341" s="240"/>
      <c r="E341" s="240" t="s">
        <v>155</v>
      </c>
      <c r="F341" s="242" t="s">
        <v>579</v>
      </c>
      <c r="G341" s="238">
        <v>3</v>
      </c>
      <c r="H341" s="204" t="s">
        <v>580</v>
      </c>
      <c r="I341" s="205">
        <v>38</v>
      </c>
      <c r="J341" s="205">
        <v>29</v>
      </c>
      <c r="K341" s="63">
        <f t="shared" si="11"/>
        <v>-0.237</v>
      </c>
    </row>
    <row r="342" ht="18.95" customHeight="1" spans="1:11">
      <c r="A342" s="244" t="str">
        <f t="shared" si="10"/>
        <v>是</v>
      </c>
      <c r="B342" s="239">
        <v>2040608</v>
      </c>
      <c r="C342" s="240"/>
      <c r="D342" s="240"/>
      <c r="E342" s="240" t="s">
        <v>158</v>
      </c>
      <c r="F342" s="242" t="s">
        <v>581</v>
      </c>
      <c r="G342" s="238">
        <v>3</v>
      </c>
      <c r="H342" s="206" t="s">
        <v>582</v>
      </c>
      <c r="I342" s="205">
        <v>6</v>
      </c>
      <c r="J342" s="205">
        <v>10</v>
      </c>
      <c r="K342" s="63">
        <f t="shared" si="11"/>
        <v>0.667</v>
      </c>
    </row>
    <row r="343" ht="18.95" hidden="1" customHeight="1" spans="1:11">
      <c r="A343" s="244" t="str">
        <f t="shared" si="10"/>
        <v>否</v>
      </c>
      <c r="B343" s="239">
        <v>2040609</v>
      </c>
      <c r="C343" s="240"/>
      <c r="D343" s="240"/>
      <c r="E343" s="240" t="s">
        <v>161</v>
      </c>
      <c r="F343" s="242" t="s">
        <v>583</v>
      </c>
      <c r="G343" s="238">
        <v>3</v>
      </c>
      <c r="H343" s="206" t="s">
        <v>584</v>
      </c>
      <c r="I343" s="205">
        <v>0</v>
      </c>
      <c r="J343" s="205">
        <v>0</v>
      </c>
      <c r="K343" s="63" t="str">
        <f t="shared" si="11"/>
        <v/>
      </c>
    </row>
    <row r="344" ht="18.95" customHeight="1" spans="1:11">
      <c r="A344" s="244" t="str">
        <f t="shared" si="10"/>
        <v>是</v>
      </c>
      <c r="B344" s="247">
        <v>2040610</v>
      </c>
      <c r="C344" s="240"/>
      <c r="D344" s="240"/>
      <c r="E344" s="321" t="s">
        <v>272</v>
      </c>
      <c r="F344" s="248" t="s">
        <v>585</v>
      </c>
      <c r="G344" s="238">
        <v>3</v>
      </c>
      <c r="H344" s="206" t="s">
        <v>586</v>
      </c>
      <c r="I344" s="205">
        <v>12</v>
      </c>
      <c r="J344" s="205">
        <v>15</v>
      </c>
      <c r="K344" s="63">
        <f t="shared" si="11"/>
        <v>0.25</v>
      </c>
    </row>
    <row r="345" ht="18.95" customHeight="1" spans="1:11">
      <c r="A345" s="244" t="str">
        <f t="shared" si="10"/>
        <v>是</v>
      </c>
      <c r="B345" s="247">
        <v>2040611</v>
      </c>
      <c r="C345" s="240"/>
      <c r="D345" s="240"/>
      <c r="E345" s="321" t="s">
        <v>289</v>
      </c>
      <c r="F345" s="248" t="s">
        <v>587</v>
      </c>
      <c r="G345" s="238">
        <v>3</v>
      </c>
      <c r="H345" s="206" t="s">
        <v>588</v>
      </c>
      <c r="I345" s="205">
        <v>3</v>
      </c>
      <c r="J345" s="205">
        <v>0</v>
      </c>
      <c r="K345" s="63" t="str">
        <f t="shared" si="11"/>
        <v/>
      </c>
    </row>
    <row r="346" ht="18.95" hidden="1" customHeight="1" spans="1:11">
      <c r="A346" s="244" t="str">
        <f t="shared" si="10"/>
        <v>否</v>
      </c>
      <c r="B346" s="239">
        <v>2040650</v>
      </c>
      <c r="C346" s="240"/>
      <c r="D346" s="240"/>
      <c r="E346" s="240" t="s">
        <v>164</v>
      </c>
      <c r="F346" s="242" t="s">
        <v>165</v>
      </c>
      <c r="G346" s="238">
        <v>3</v>
      </c>
      <c r="H346" s="243" t="s">
        <v>166</v>
      </c>
      <c r="I346" s="205">
        <v>0</v>
      </c>
      <c r="J346" s="205">
        <v>0</v>
      </c>
      <c r="K346" s="63" t="str">
        <f t="shared" si="11"/>
        <v/>
      </c>
    </row>
    <row r="347" ht="18.95" customHeight="1" spans="1:11">
      <c r="A347" s="244" t="str">
        <f t="shared" si="10"/>
        <v>是</v>
      </c>
      <c r="B347" s="239">
        <v>2040699</v>
      </c>
      <c r="C347" s="240"/>
      <c r="D347" s="240"/>
      <c r="E347" s="240" t="s">
        <v>167</v>
      </c>
      <c r="F347" s="242" t="s">
        <v>589</v>
      </c>
      <c r="G347" s="238">
        <v>3</v>
      </c>
      <c r="H347" s="204" t="s">
        <v>590</v>
      </c>
      <c r="I347" s="205">
        <v>3</v>
      </c>
      <c r="J347" s="205">
        <v>31</v>
      </c>
      <c r="K347" s="63">
        <f t="shared" si="11"/>
        <v>9.333</v>
      </c>
    </row>
    <row r="348" ht="18.95" hidden="1" customHeight="1" spans="1:11">
      <c r="A348" s="244" t="str">
        <f t="shared" si="10"/>
        <v>否</v>
      </c>
      <c r="B348" s="239">
        <v>20407</v>
      </c>
      <c r="C348" s="240"/>
      <c r="D348" s="240" t="s">
        <v>155</v>
      </c>
      <c r="E348" s="240"/>
      <c r="F348" s="241" t="s">
        <v>591</v>
      </c>
      <c r="G348" s="238"/>
      <c r="H348" s="243" t="s">
        <v>592</v>
      </c>
      <c r="I348" s="205">
        <f>SUM(I349:I356)</f>
        <v>0</v>
      </c>
      <c r="J348" s="205">
        <f>SUM(J349:J356)</f>
        <v>0</v>
      </c>
      <c r="K348" s="63" t="str">
        <f t="shared" si="11"/>
        <v/>
      </c>
    </row>
    <row r="349" ht="18.95" hidden="1" customHeight="1" spans="1:11">
      <c r="A349" s="244" t="str">
        <f t="shared" si="10"/>
        <v>否</v>
      </c>
      <c r="B349" s="239">
        <v>2040701</v>
      </c>
      <c r="C349" s="240"/>
      <c r="D349" s="240"/>
      <c r="E349" s="240" t="s">
        <v>135</v>
      </c>
      <c r="F349" s="242" t="s">
        <v>138</v>
      </c>
      <c r="G349" s="238">
        <v>3</v>
      </c>
      <c r="H349" s="243" t="s">
        <v>139</v>
      </c>
      <c r="I349" s="205">
        <v>0</v>
      </c>
      <c r="J349" s="205">
        <v>0</v>
      </c>
      <c r="K349" s="63" t="str">
        <f t="shared" si="11"/>
        <v/>
      </c>
    </row>
    <row r="350" ht="18.95" hidden="1" customHeight="1" spans="1:11">
      <c r="A350" s="244" t="str">
        <f t="shared" si="10"/>
        <v>否</v>
      </c>
      <c r="B350" s="239">
        <v>2040702</v>
      </c>
      <c r="C350" s="240"/>
      <c r="D350" s="240"/>
      <c r="E350" s="240" t="s">
        <v>140</v>
      </c>
      <c r="F350" s="242" t="s">
        <v>141</v>
      </c>
      <c r="G350" s="238">
        <v>3</v>
      </c>
      <c r="H350" s="243" t="s">
        <v>142</v>
      </c>
      <c r="I350" s="205">
        <v>0</v>
      </c>
      <c r="J350" s="205">
        <v>0</v>
      </c>
      <c r="K350" s="63" t="str">
        <f t="shared" si="11"/>
        <v/>
      </c>
    </row>
    <row r="351" ht="18.95" hidden="1" customHeight="1" spans="1:11">
      <c r="A351" s="244" t="str">
        <f t="shared" si="10"/>
        <v>否</v>
      </c>
      <c r="B351" s="239">
        <v>2040703</v>
      </c>
      <c r="C351" s="240"/>
      <c r="D351" s="240"/>
      <c r="E351" s="240" t="s">
        <v>143</v>
      </c>
      <c r="F351" s="242" t="s">
        <v>144</v>
      </c>
      <c r="G351" s="238">
        <v>3</v>
      </c>
      <c r="H351" s="243" t="s">
        <v>145</v>
      </c>
      <c r="I351" s="205">
        <v>0</v>
      </c>
      <c r="J351" s="205">
        <v>0</v>
      </c>
      <c r="K351" s="63" t="str">
        <f t="shared" si="11"/>
        <v/>
      </c>
    </row>
    <row r="352" ht="18.95" hidden="1" customHeight="1" spans="1:11">
      <c r="A352" s="244" t="str">
        <f t="shared" si="10"/>
        <v>否</v>
      </c>
      <c r="B352" s="239">
        <v>2040704</v>
      </c>
      <c r="C352" s="240"/>
      <c r="D352" s="240"/>
      <c r="E352" s="240" t="s">
        <v>146</v>
      </c>
      <c r="F352" s="242" t="s">
        <v>593</v>
      </c>
      <c r="G352" s="238">
        <v>3</v>
      </c>
      <c r="H352" s="243" t="s">
        <v>594</v>
      </c>
      <c r="I352" s="205">
        <v>0</v>
      </c>
      <c r="J352" s="205">
        <v>0</v>
      </c>
      <c r="K352" s="63" t="str">
        <f t="shared" si="11"/>
        <v/>
      </c>
    </row>
    <row r="353" ht="18.95" hidden="1" customHeight="1" spans="1:11">
      <c r="A353" s="244" t="str">
        <f t="shared" si="10"/>
        <v>否</v>
      </c>
      <c r="B353" s="239">
        <v>2040705</v>
      </c>
      <c r="C353" s="240"/>
      <c r="D353" s="240"/>
      <c r="E353" s="240" t="s">
        <v>149</v>
      </c>
      <c r="F353" s="242" t="s">
        <v>595</v>
      </c>
      <c r="G353" s="238">
        <v>3</v>
      </c>
      <c r="H353" s="243" t="s">
        <v>596</v>
      </c>
      <c r="I353" s="205">
        <v>0</v>
      </c>
      <c r="J353" s="205">
        <v>0</v>
      </c>
      <c r="K353" s="63" t="str">
        <f t="shared" si="11"/>
        <v/>
      </c>
    </row>
    <row r="354" ht="18.95" hidden="1" customHeight="1" spans="1:11">
      <c r="A354" s="244" t="str">
        <f t="shared" si="10"/>
        <v>否</v>
      </c>
      <c r="B354" s="239">
        <v>2040706</v>
      </c>
      <c r="C354" s="240"/>
      <c r="D354" s="240"/>
      <c r="E354" s="240" t="s">
        <v>152</v>
      </c>
      <c r="F354" s="242" t="s">
        <v>597</v>
      </c>
      <c r="G354" s="238">
        <v>3</v>
      </c>
      <c r="H354" s="243" t="s">
        <v>598</v>
      </c>
      <c r="I354" s="205">
        <v>0</v>
      </c>
      <c r="J354" s="205">
        <v>0</v>
      </c>
      <c r="K354" s="63" t="str">
        <f t="shared" si="11"/>
        <v/>
      </c>
    </row>
    <row r="355" ht="18.95" hidden="1" customHeight="1" spans="1:11">
      <c r="A355" s="244" t="str">
        <f t="shared" si="10"/>
        <v>否</v>
      </c>
      <c r="B355" s="239">
        <v>2040750</v>
      </c>
      <c r="C355" s="240"/>
      <c r="D355" s="240"/>
      <c r="E355" s="240" t="s">
        <v>164</v>
      </c>
      <c r="F355" s="242" t="s">
        <v>165</v>
      </c>
      <c r="G355" s="238">
        <v>3</v>
      </c>
      <c r="H355" s="243" t="s">
        <v>166</v>
      </c>
      <c r="I355" s="205">
        <v>0</v>
      </c>
      <c r="J355" s="205">
        <v>0</v>
      </c>
      <c r="K355" s="63" t="str">
        <f t="shared" si="11"/>
        <v/>
      </c>
    </row>
    <row r="356" ht="18.95" hidden="1" customHeight="1" spans="1:11">
      <c r="A356" s="244" t="str">
        <f t="shared" si="10"/>
        <v>否</v>
      </c>
      <c r="B356" s="239">
        <v>2040799</v>
      </c>
      <c r="C356" s="240"/>
      <c r="D356" s="240"/>
      <c r="E356" s="240" t="s">
        <v>167</v>
      </c>
      <c r="F356" s="242" t="s">
        <v>599</v>
      </c>
      <c r="G356" s="238">
        <v>3</v>
      </c>
      <c r="H356" s="243" t="s">
        <v>600</v>
      </c>
      <c r="I356" s="205">
        <v>0</v>
      </c>
      <c r="J356" s="205">
        <v>0</v>
      </c>
      <c r="K356" s="63" t="str">
        <f t="shared" si="11"/>
        <v/>
      </c>
    </row>
    <row r="357" ht="18.95" hidden="1" customHeight="1" spans="1:11">
      <c r="A357" s="244" t="str">
        <f t="shared" si="10"/>
        <v>否</v>
      </c>
      <c r="B357" s="239">
        <v>20408</v>
      </c>
      <c r="C357" s="240"/>
      <c r="D357" s="240" t="s">
        <v>158</v>
      </c>
      <c r="E357" s="240"/>
      <c r="F357" s="241" t="s">
        <v>601</v>
      </c>
      <c r="G357" s="238"/>
      <c r="H357" s="243" t="s">
        <v>602</v>
      </c>
      <c r="I357" s="205">
        <f>SUM(I358:I365)</f>
        <v>0</v>
      </c>
      <c r="J357" s="205">
        <f>SUM(J358:J365)</f>
        <v>0</v>
      </c>
      <c r="K357" s="63" t="str">
        <f t="shared" si="11"/>
        <v/>
      </c>
    </row>
    <row r="358" ht="18.95" hidden="1" customHeight="1" spans="1:11">
      <c r="A358" s="244" t="str">
        <f t="shared" si="10"/>
        <v>否</v>
      </c>
      <c r="B358" s="239">
        <v>2040801</v>
      </c>
      <c r="C358" s="240"/>
      <c r="D358" s="240"/>
      <c r="E358" s="240" t="s">
        <v>135</v>
      </c>
      <c r="F358" s="242" t="s">
        <v>138</v>
      </c>
      <c r="G358" s="238">
        <v>3</v>
      </c>
      <c r="H358" s="243" t="s">
        <v>139</v>
      </c>
      <c r="I358" s="205">
        <v>0</v>
      </c>
      <c r="J358" s="205">
        <v>0</v>
      </c>
      <c r="K358" s="63" t="str">
        <f t="shared" si="11"/>
        <v/>
      </c>
    </row>
    <row r="359" ht="18.95" hidden="1" customHeight="1" spans="1:11">
      <c r="A359" s="244" t="str">
        <f t="shared" si="10"/>
        <v>否</v>
      </c>
      <c r="B359" s="239">
        <v>2040802</v>
      </c>
      <c r="C359" s="240"/>
      <c r="D359" s="240"/>
      <c r="E359" s="240" t="s">
        <v>140</v>
      </c>
      <c r="F359" s="242" t="s">
        <v>141</v>
      </c>
      <c r="G359" s="238">
        <v>3</v>
      </c>
      <c r="H359" s="243" t="s">
        <v>142</v>
      </c>
      <c r="I359" s="205">
        <v>0</v>
      </c>
      <c r="J359" s="205">
        <v>0</v>
      </c>
      <c r="K359" s="63" t="str">
        <f t="shared" si="11"/>
        <v/>
      </c>
    </row>
    <row r="360" ht="18.95" hidden="1" customHeight="1" spans="1:11">
      <c r="A360" s="244" t="str">
        <f t="shared" si="10"/>
        <v>否</v>
      </c>
      <c r="B360" s="239">
        <v>2040803</v>
      </c>
      <c r="C360" s="240"/>
      <c r="D360" s="240"/>
      <c r="E360" s="240" t="s">
        <v>143</v>
      </c>
      <c r="F360" s="242" t="s">
        <v>144</v>
      </c>
      <c r="G360" s="238">
        <v>3</v>
      </c>
      <c r="H360" s="243" t="s">
        <v>145</v>
      </c>
      <c r="I360" s="205">
        <v>0</v>
      </c>
      <c r="J360" s="205">
        <v>0</v>
      </c>
      <c r="K360" s="63" t="str">
        <f t="shared" si="11"/>
        <v/>
      </c>
    </row>
    <row r="361" ht="18.95" hidden="1" customHeight="1" spans="1:11">
      <c r="A361" s="244" t="str">
        <f t="shared" si="10"/>
        <v>否</v>
      </c>
      <c r="B361" s="239">
        <v>2040804</v>
      </c>
      <c r="C361" s="240"/>
      <c r="D361" s="240"/>
      <c r="E361" s="240" t="s">
        <v>146</v>
      </c>
      <c r="F361" s="242" t="s">
        <v>603</v>
      </c>
      <c r="G361" s="238">
        <v>3</v>
      </c>
      <c r="H361" s="243" t="s">
        <v>604</v>
      </c>
      <c r="I361" s="205">
        <v>0</v>
      </c>
      <c r="J361" s="205">
        <v>0</v>
      </c>
      <c r="K361" s="63" t="str">
        <f t="shared" si="11"/>
        <v/>
      </c>
    </row>
    <row r="362" ht="18.95" hidden="1" customHeight="1" spans="1:11">
      <c r="A362" s="244" t="str">
        <f t="shared" si="10"/>
        <v>否</v>
      </c>
      <c r="B362" s="239">
        <v>2040805</v>
      </c>
      <c r="C362" s="240"/>
      <c r="D362" s="240"/>
      <c r="E362" s="240" t="s">
        <v>149</v>
      </c>
      <c r="F362" s="242" t="s">
        <v>605</v>
      </c>
      <c r="G362" s="238">
        <v>3</v>
      </c>
      <c r="H362" s="243" t="s">
        <v>606</v>
      </c>
      <c r="I362" s="205">
        <v>0</v>
      </c>
      <c r="J362" s="205">
        <v>0</v>
      </c>
      <c r="K362" s="63" t="str">
        <f t="shared" si="11"/>
        <v/>
      </c>
    </row>
    <row r="363" ht="18.95" hidden="1" customHeight="1" spans="1:11">
      <c r="A363" s="244" t="str">
        <f t="shared" si="10"/>
        <v>否</v>
      </c>
      <c r="B363" s="239">
        <v>2040806</v>
      </c>
      <c r="C363" s="240"/>
      <c r="D363" s="240"/>
      <c r="E363" s="240" t="s">
        <v>152</v>
      </c>
      <c r="F363" s="242" t="s">
        <v>607</v>
      </c>
      <c r="G363" s="238">
        <v>3</v>
      </c>
      <c r="H363" s="243" t="s">
        <v>608</v>
      </c>
      <c r="I363" s="205">
        <v>0</v>
      </c>
      <c r="J363" s="205">
        <v>0</v>
      </c>
      <c r="K363" s="63" t="str">
        <f t="shared" si="11"/>
        <v/>
      </c>
    </row>
    <row r="364" ht="18.95" hidden="1" customHeight="1" spans="1:11">
      <c r="A364" s="244" t="str">
        <f t="shared" si="10"/>
        <v>否</v>
      </c>
      <c r="B364" s="239">
        <v>2040850</v>
      </c>
      <c r="C364" s="240"/>
      <c r="D364" s="240"/>
      <c r="E364" s="240" t="s">
        <v>164</v>
      </c>
      <c r="F364" s="242" t="s">
        <v>165</v>
      </c>
      <c r="G364" s="238">
        <v>3</v>
      </c>
      <c r="H364" s="243" t="s">
        <v>166</v>
      </c>
      <c r="I364" s="205">
        <v>0</v>
      </c>
      <c r="J364" s="205">
        <v>0</v>
      </c>
      <c r="K364" s="63" t="str">
        <f t="shared" si="11"/>
        <v/>
      </c>
    </row>
    <row r="365" ht="18.95" hidden="1" customHeight="1" spans="1:11">
      <c r="A365" s="244" t="str">
        <f t="shared" si="10"/>
        <v>否</v>
      </c>
      <c r="B365" s="239">
        <v>2040899</v>
      </c>
      <c r="C365" s="240"/>
      <c r="D365" s="240"/>
      <c r="E365" s="240" t="s">
        <v>167</v>
      </c>
      <c r="F365" s="242" t="s">
        <v>609</v>
      </c>
      <c r="G365" s="238">
        <v>3</v>
      </c>
      <c r="H365" s="243" t="s">
        <v>610</v>
      </c>
      <c r="I365" s="205">
        <v>0</v>
      </c>
      <c r="J365" s="205">
        <v>0</v>
      </c>
      <c r="K365" s="63" t="str">
        <f t="shared" si="11"/>
        <v/>
      </c>
    </row>
    <row r="366" ht="18.95" hidden="1" customHeight="1" spans="1:11">
      <c r="A366" s="244" t="str">
        <f t="shared" si="10"/>
        <v>否</v>
      </c>
      <c r="B366" s="239">
        <v>20409</v>
      </c>
      <c r="C366" s="240"/>
      <c r="D366" s="240" t="s">
        <v>161</v>
      </c>
      <c r="E366" s="240"/>
      <c r="F366" s="241" t="s">
        <v>611</v>
      </c>
      <c r="G366" s="238"/>
      <c r="H366" s="243" t="s">
        <v>612</v>
      </c>
      <c r="I366" s="205">
        <f>SUM(I367:I373)</f>
        <v>0</v>
      </c>
      <c r="J366" s="205">
        <f>SUM(J367:J373)</f>
        <v>0</v>
      </c>
      <c r="K366" s="63" t="str">
        <f t="shared" si="11"/>
        <v/>
      </c>
    </row>
    <row r="367" ht="18.95" hidden="1" customHeight="1" spans="1:11">
      <c r="A367" s="244" t="str">
        <f t="shared" si="10"/>
        <v>否</v>
      </c>
      <c r="B367" s="239">
        <v>2040901</v>
      </c>
      <c r="C367" s="240"/>
      <c r="D367" s="240"/>
      <c r="E367" s="240" t="s">
        <v>135</v>
      </c>
      <c r="F367" s="242" t="s">
        <v>138</v>
      </c>
      <c r="G367" s="238">
        <v>3</v>
      </c>
      <c r="H367" s="243" t="s">
        <v>139</v>
      </c>
      <c r="I367" s="205">
        <v>0</v>
      </c>
      <c r="J367" s="205">
        <v>0</v>
      </c>
      <c r="K367" s="63" t="str">
        <f t="shared" si="11"/>
        <v/>
      </c>
    </row>
    <row r="368" ht="18.95" hidden="1" customHeight="1" spans="1:11">
      <c r="A368" s="244" t="str">
        <f t="shared" si="10"/>
        <v>否</v>
      </c>
      <c r="B368" s="239">
        <v>2040902</v>
      </c>
      <c r="C368" s="240"/>
      <c r="D368" s="240"/>
      <c r="E368" s="240" t="s">
        <v>140</v>
      </c>
      <c r="F368" s="242" t="s">
        <v>141</v>
      </c>
      <c r="G368" s="238">
        <v>3</v>
      </c>
      <c r="H368" s="243" t="s">
        <v>142</v>
      </c>
      <c r="I368" s="205">
        <v>0</v>
      </c>
      <c r="J368" s="205">
        <v>0</v>
      </c>
      <c r="K368" s="63" t="str">
        <f t="shared" si="11"/>
        <v/>
      </c>
    </row>
    <row r="369" ht="18.95" hidden="1" customHeight="1" spans="1:11">
      <c r="A369" s="244" t="str">
        <f t="shared" si="10"/>
        <v>否</v>
      </c>
      <c r="B369" s="239">
        <v>2040903</v>
      </c>
      <c r="C369" s="240"/>
      <c r="D369" s="240"/>
      <c r="E369" s="240" t="s">
        <v>143</v>
      </c>
      <c r="F369" s="242" t="s">
        <v>144</v>
      </c>
      <c r="G369" s="238">
        <v>3</v>
      </c>
      <c r="H369" s="243" t="s">
        <v>145</v>
      </c>
      <c r="I369" s="205">
        <v>0</v>
      </c>
      <c r="J369" s="205">
        <v>0</v>
      </c>
      <c r="K369" s="63" t="str">
        <f t="shared" si="11"/>
        <v/>
      </c>
    </row>
    <row r="370" ht="18.95" hidden="1" customHeight="1" spans="1:11">
      <c r="A370" s="244" t="str">
        <f t="shared" si="10"/>
        <v>否</v>
      </c>
      <c r="B370" s="239">
        <v>2040904</v>
      </c>
      <c r="C370" s="240"/>
      <c r="D370" s="240"/>
      <c r="E370" s="240" t="s">
        <v>146</v>
      </c>
      <c r="F370" s="242" t="s">
        <v>613</v>
      </c>
      <c r="G370" s="238">
        <v>3</v>
      </c>
      <c r="H370" s="243" t="s">
        <v>614</v>
      </c>
      <c r="I370" s="205">
        <v>0</v>
      </c>
      <c r="J370" s="205">
        <v>0</v>
      </c>
      <c r="K370" s="63" t="str">
        <f t="shared" si="11"/>
        <v/>
      </c>
    </row>
    <row r="371" ht="18.95" hidden="1" customHeight="1" spans="1:11">
      <c r="A371" s="244" t="str">
        <f t="shared" si="10"/>
        <v>否</v>
      </c>
      <c r="B371" s="239">
        <v>2040905</v>
      </c>
      <c r="C371" s="240"/>
      <c r="D371" s="240"/>
      <c r="E371" s="240" t="s">
        <v>149</v>
      </c>
      <c r="F371" s="242" t="s">
        <v>615</v>
      </c>
      <c r="G371" s="238">
        <v>3</v>
      </c>
      <c r="H371" s="243" t="s">
        <v>616</v>
      </c>
      <c r="I371" s="205">
        <v>0</v>
      </c>
      <c r="J371" s="205">
        <v>0</v>
      </c>
      <c r="K371" s="63" t="str">
        <f t="shared" si="11"/>
        <v/>
      </c>
    </row>
    <row r="372" ht="18.95" hidden="1" customHeight="1" spans="1:11">
      <c r="A372" s="244" t="str">
        <f t="shared" si="10"/>
        <v>否</v>
      </c>
      <c r="B372" s="239">
        <v>2040950</v>
      </c>
      <c r="C372" s="240"/>
      <c r="D372" s="240"/>
      <c r="E372" s="240" t="s">
        <v>164</v>
      </c>
      <c r="F372" s="242" t="s">
        <v>165</v>
      </c>
      <c r="G372" s="238">
        <v>3</v>
      </c>
      <c r="H372" s="243" t="s">
        <v>166</v>
      </c>
      <c r="I372" s="205">
        <v>0</v>
      </c>
      <c r="J372" s="205">
        <v>0</v>
      </c>
      <c r="K372" s="63" t="str">
        <f t="shared" si="11"/>
        <v/>
      </c>
    </row>
    <row r="373" ht="18.95" hidden="1" customHeight="1" spans="1:11">
      <c r="A373" s="244" t="str">
        <f t="shared" si="10"/>
        <v>否</v>
      </c>
      <c r="B373" s="239">
        <v>2040999</v>
      </c>
      <c r="C373" s="240"/>
      <c r="D373" s="240"/>
      <c r="E373" s="240" t="s">
        <v>167</v>
      </c>
      <c r="F373" s="242" t="s">
        <v>617</v>
      </c>
      <c r="G373" s="238">
        <v>3</v>
      </c>
      <c r="H373" s="243" t="s">
        <v>618</v>
      </c>
      <c r="I373" s="205">
        <v>0</v>
      </c>
      <c r="J373" s="205">
        <v>0</v>
      </c>
      <c r="K373" s="63" t="str">
        <f t="shared" si="11"/>
        <v/>
      </c>
    </row>
    <row r="374" ht="18.95" hidden="1" customHeight="1" spans="1:11">
      <c r="A374" s="244" t="str">
        <f t="shared" si="10"/>
        <v>否</v>
      </c>
      <c r="B374" s="239">
        <v>20410</v>
      </c>
      <c r="C374" s="240"/>
      <c r="D374" s="240" t="s">
        <v>272</v>
      </c>
      <c r="E374" s="240"/>
      <c r="F374" s="241" t="s">
        <v>619</v>
      </c>
      <c r="G374" s="238"/>
      <c r="H374" s="243" t="s">
        <v>620</v>
      </c>
      <c r="I374" s="205">
        <f>SUM(I375:I381)</f>
        <v>0</v>
      </c>
      <c r="J374" s="205">
        <f>SUM(J375:J381)</f>
        <v>0</v>
      </c>
      <c r="K374" s="63" t="str">
        <f t="shared" si="11"/>
        <v/>
      </c>
    </row>
    <row r="375" ht="18.95" hidden="1" customHeight="1" spans="1:11">
      <c r="A375" s="244" t="str">
        <f t="shared" si="10"/>
        <v>否</v>
      </c>
      <c r="B375" s="239">
        <v>2041001</v>
      </c>
      <c r="C375" s="240"/>
      <c r="D375" s="240"/>
      <c r="E375" s="240" t="s">
        <v>135</v>
      </c>
      <c r="F375" s="242" t="s">
        <v>138</v>
      </c>
      <c r="G375" s="238">
        <v>3</v>
      </c>
      <c r="H375" s="243" t="s">
        <v>139</v>
      </c>
      <c r="I375" s="205">
        <v>0</v>
      </c>
      <c r="J375" s="205">
        <v>0</v>
      </c>
      <c r="K375" s="63" t="str">
        <f t="shared" si="11"/>
        <v/>
      </c>
    </row>
    <row r="376" ht="18.95" hidden="1" customHeight="1" spans="1:11">
      <c r="A376" s="244" t="str">
        <f t="shared" si="10"/>
        <v>否</v>
      </c>
      <c r="B376" s="239">
        <v>2041002</v>
      </c>
      <c r="C376" s="240"/>
      <c r="D376" s="240"/>
      <c r="E376" s="240" t="s">
        <v>140</v>
      </c>
      <c r="F376" s="242" t="s">
        <v>141</v>
      </c>
      <c r="G376" s="238">
        <v>3</v>
      </c>
      <c r="H376" s="243" t="s">
        <v>142</v>
      </c>
      <c r="I376" s="205">
        <v>0</v>
      </c>
      <c r="J376" s="205">
        <v>0</v>
      </c>
      <c r="K376" s="63" t="str">
        <f t="shared" si="11"/>
        <v/>
      </c>
    </row>
    <row r="377" ht="18.95" hidden="1" customHeight="1" spans="1:11">
      <c r="A377" s="244" t="str">
        <f t="shared" si="10"/>
        <v>否</v>
      </c>
      <c r="B377" s="239">
        <v>2041003</v>
      </c>
      <c r="C377" s="240"/>
      <c r="D377" s="240"/>
      <c r="E377" s="240" t="s">
        <v>143</v>
      </c>
      <c r="F377" s="242" t="s">
        <v>621</v>
      </c>
      <c r="G377" s="238">
        <v>3</v>
      </c>
      <c r="H377" s="243" t="s">
        <v>622</v>
      </c>
      <c r="I377" s="205">
        <v>0</v>
      </c>
      <c r="J377" s="205">
        <v>0</v>
      </c>
      <c r="K377" s="63" t="str">
        <f t="shared" si="11"/>
        <v/>
      </c>
    </row>
    <row r="378" ht="18.95" hidden="1" customHeight="1" spans="1:11">
      <c r="A378" s="244" t="str">
        <f t="shared" si="10"/>
        <v>否</v>
      </c>
      <c r="B378" s="239">
        <v>2041004</v>
      </c>
      <c r="C378" s="240"/>
      <c r="D378" s="240"/>
      <c r="E378" s="240" t="s">
        <v>146</v>
      </c>
      <c r="F378" s="242" t="s">
        <v>623</v>
      </c>
      <c r="G378" s="238">
        <v>3</v>
      </c>
      <c r="H378" s="243" t="s">
        <v>624</v>
      </c>
      <c r="I378" s="205">
        <v>0</v>
      </c>
      <c r="J378" s="205">
        <v>0</v>
      </c>
      <c r="K378" s="63" t="str">
        <f t="shared" si="11"/>
        <v/>
      </c>
    </row>
    <row r="379" ht="18.95" hidden="1" customHeight="1" spans="1:11">
      <c r="A379" s="244" t="str">
        <f t="shared" si="10"/>
        <v>否</v>
      </c>
      <c r="B379" s="239">
        <v>2041005</v>
      </c>
      <c r="C379" s="240"/>
      <c r="D379" s="240"/>
      <c r="E379" s="240" t="s">
        <v>149</v>
      </c>
      <c r="F379" s="242" t="s">
        <v>625</v>
      </c>
      <c r="G379" s="238">
        <v>3</v>
      </c>
      <c r="H379" s="243" t="s">
        <v>626</v>
      </c>
      <c r="I379" s="205">
        <v>0</v>
      </c>
      <c r="J379" s="205">
        <v>0</v>
      </c>
      <c r="K379" s="63" t="str">
        <f t="shared" si="11"/>
        <v/>
      </c>
    </row>
    <row r="380" ht="18.95" hidden="1" customHeight="1" spans="1:11">
      <c r="A380" s="244" t="str">
        <f t="shared" si="10"/>
        <v>否</v>
      </c>
      <c r="B380" s="239">
        <v>2041006</v>
      </c>
      <c r="C380" s="240"/>
      <c r="D380" s="240"/>
      <c r="E380" s="240" t="s">
        <v>152</v>
      </c>
      <c r="F380" s="242" t="s">
        <v>529</v>
      </c>
      <c r="G380" s="238">
        <v>3</v>
      </c>
      <c r="H380" s="243" t="s">
        <v>530</v>
      </c>
      <c r="I380" s="205">
        <v>0</v>
      </c>
      <c r="J380" s="205">
        <v>0</v>
      </c>
      <c r="K380" s="63" t="str">
        <f t="shared" si="11"/>
        <v/>
      </c>
    </row>
    <row r="381" ht="18.95" hidden="1" customHeight="1" spans="1:11">
      <c r="A381" s="244" t="str">
        <f t="shared" si="10"/>
        <v>否</v>
      </c>
      <c r="B381" s="239">
        <v>2041099</v>
      </c>
      <c r="C381" s="240"/>
      <c r="D381" s="240"/>
      <c r="E381" s="240" t="s">
        <v>167</v>
      </c>
      <c r="F381" s="242" t="s">
        <v>627</v>
      </c>
      <c r="G381" s="238">
        <v>3</v>
      </c>
      <c r="H381" s="243" t="s">
        <v>628</v>
      </c>
      <c r="I381" s="205">
        <v>0</v>
      </c>
      <c r="J381" s="205">
        <v>0</v>
      </c>
      <c r="K381" s="63" t="str">
        <f t="shared" si="11"/>
        <v/>
      </c>
    </row>
    <row r="382" ht="18.95" customHeight="1" spans="1:11">
      <c r="A382" s="244" t="str">
        <f t="shared" si="10"/>
        <v>是</v>
      </c>
      <c r="B382" s="239">
        <v>2049901</v>
      </c>
      <c r="C382" s="240"/>
      <c r="D382" s="240" t="s">
        <v>167</v>
      </c>
      <c r="E382" s="240" t="s">
        <v>135</v>
      </c>
      <c r="F382" s="241" t="s">
        <v>629</v>
      </c>
      <c r="G382" s="238"/>
      <c r="H382" s="204" t="s">
        <v>630</v>
      </c>
      <c r="I382" s="205">
        <v>579</v>
      </c>
      <c r="J382" s="205"/>
      <c r="K382" s="63" t="str">
        <f t="shared" si="11"/>
        <v/>
      </c>
    </row>
    <row r="383" s="215" customFormat="1" ht="18.95" customHeight="1" spans="1:11">
      <c r="A383" s="244" t="str">
        <f t="shared" si="10"/>
        <v>是</v>
      </c>
      <c r="B383" s="236">
        <v>205</v>
      </c>
      <c r="C383" s="237" t="s">
        <v>635</v>
      </c>
      <c r="D383" s="237" t="s">
        <v>132</v>
      </c>
      <c r="E383" s="237"/>
      <c r="F383" s="237" t="s">
        <v>636</v>
      </c>
      <c r="G383" s="238"/>
      <c r="H383" s="202" t="s">
        <v>637</v>
      </c>
      <c r="I383" s="203">
        <f>SUMIFS(I$384:I$436,$D$384:$D$436,"&lt;&gt;")</f>
        <v>43246</v>
      </c>
      <c r="J383" s="203">
        <f>SUMIFS(J$384:J$436,$D$384:$D$436,"&lt;&gt;")</f>
        <v>48367</v>
      </c>
      <c r="K383" s="140">
        <f t="shared" si="11"/>
        <v>0.118</v>
      </c>
    </row>
    <row r="384" ht="18.95" customHeight="1" spans="1:11">
      <c r="A384" s="244" t="str">
        <f t="shared" si="10"/>
        <v>是</v>
      </c>
      <c r="B384" s="239">
        <v>20501</v>
      </c>
      <c r="C384" s="240"/>
      <c r="D384" s="240" t="s">
        <v>135</v>
      </c>
      <c r="E384" s="240"/>
      <c r="F384" s="241" t="s">
        <v>638</v>
      </c>
      <c r="G384" s="238"/>
      <c r="H384" s="204" t="s">
        <v>639</v>
      </c>
      <c r="I384" s="205">
        <f>SUM(I385:I388)</f>
        <v>1666</v>
      </c>
      <c r="J384" s="205">
        <f>SUM(J385:J388)</f>
        <v>1999</v>
      </c>
      <c r="K384" s="63">
        <f t="shared" si="11"/>
        <v>0.2</v>
      </c>
    </row>
    <row r="385" ht="18.95" customHeight="1" spans="1:11">
      <c r="A385" s="244" t="str">
        <f t="shared" si="10"/>
        <v>是</v>
      </c>
      <c r="B385" s="239">
        <v>2050101</v>
      </c>
      <c r="C385" s="240"/>
      <c r="D385" s="240"/>
      <c r="E385" s="240" t="s">
        <v>135</v>
      </c>
      <c r="F385" s="242" t="s">
        <v>138</v>
      </c>
      <c r="G385" s="238">
        <v>3</v>
      </c>
      <c r="H385" s="204" t="s">
        <v>139</v>
      </c>
      <c r="I385" s="205">
        <v>1006</v>
      </c>
      <c r="J385" s="205">
        <v>1324</v>
      </c>
      <c r="K385" s="63">
        <f t="shared" si="11"/>
        <v>0.316</v>
      </c>
    </row>
    <row r="386" ht="18.95" customHeight="1" spans="1:11">
      <c r="A386" s="244" t="str">
        <f t="shared" si="10"/>
        <v>是</v>
      </c>
      <c r="B386" s="239">
        <v>2050102</v>
      </c>
      <c r="C386" s="240"/>
      <c r="D386" s="240"/>
      <c r="E386" s="240" t="s">
        <v>140</v>
      </c>
      <c r="F386" s="242" t="s">
        <v>141</v>
      </c>
      <c r="G386" s="238">
        <v>3</v>
      </c>
      <c r="H386" s="204" t="s">
        <v>142</v>
      </c>
      <c r="I386" s="205">
        <v>660</v>
      </c>
      <c r="J386" s="205">
        <v>675</v>
      </c>
      <c r="K386" s="63">
        <f t="shared" si="11"/>
        <v>0.023</v>
      </c>
    </row>
    <row r="387" ht="18.95" hidden="1" customHeight="1" spans="1:11">
      <c r="A387" s="244" t="str">
        <f t="shared" si="10"/>
        <v>否</v>
      </c>
      <c r="B387" s="239">
        <v>2050103</v>
      </c>
      <c r="C387" s="240"/>
      <c r="D387" s="240"/>
      <c r="E387" s="240" t="s">
        <v>143</v>
      </c>
      <c r="F387" s="242" t="s">
        <v>144</v>
      </c>
      <c r="G387" s="238">
        <v>3</v>
      </c>
      <c r="H387" s="243" t="s">
        <v>145</v>
      </c>
      <c r="I387" s="205">
        <v>0</v>
      </c>
      <c r="J387" s="205">
        <v>0</v>
      </c>
      <c r="K387" s="63" t="str">
        <f t="shared" si="11"/>
        <v/>
      </c>
    </row>
    <row r="388" ht="18.95" hidden="1" customHeight="1" spans="1:11">
      <c r="A388" s="244" t="str">
        <f t="shared" si="10"/>
        <v>否</v>
      </c>
      <c r="B388" s="239">
        <v>2050199</v>
      </c>
      <c r="C388" s="240"/>
      <c r="D388" s="240"/>
      <c r="E388" s="240" t="s">
        <v>167</v>
      </c>
      <c r="F388" s="242" t="s">
        <v>640</v>
      </c>
      <c r="G388" s="238">
        <v>3</v>
      </c>
      <c r="H388" s="204" t="s">
        <v>641</v>
      </c>
      <c r="I388" s="205">
        <v>0</v>
      </c>
      <c r="J388" s="205">
        <v>0</v>
      </c>
      <c r="K388" s="63" t="str">
        <f t="shared" si="11"/>
        <v/>
      </c>
    </row>
    <row r="389" ht="18.95" customHeight="1" spans="1:11">
      <c r="A389" s="244" t="str">
        <f t="shared" si="10"/>
        <v>是</v>
      </c>
      <c r="B389" s="239">
        <v>20502</v>
      </c>
      <c r="C389" s="240"/>
      <c r="D389" s="240" t="s">
        <v>140</v>
      </c>
      <c r="E389" s="240"/>
      <c r="F389" s="241" t="s">
        <v>642</v>
      </c>
      <c r="G389" s="238"/>
      <c r="H389" s="204" t="s">
        <v>643</v>
      </c>
      <c r="I389" s="205">
        <f>SUM(I390:I397)</f>
        <v>13354</v>
      </c>
      <c r="J389" s="205">
        <f>SUM(J390:J397)</f>
        <v>13749</v>
      </c>
      <c r="K389" s="63">
        <f t="shared" si="11"/>
        <v>0.03</v>
      </c>
    </row>
    <row r="390" ht="18.95" customHeight="1" spans="1:11">
      <c r="A390" s="244" t="str">
        <f t="shared" si="10"/>
        <v>是</v>
      </c>
      <c r="B390" s="239">
        <v>2050201</v>
      </c>
      <c r="C390" s="240"/>
      <c r="D390" s="240"/>
      <c r="E390" s="240" t="s">
        <v>135</v>
      </c>
      <c r="F390" s="242" t="s">
        <v>644</v>
      </c>
      <c r="G390" s="238">
        <v>3</v>
      </c>
      <c r="H390" s="204" t="s">
        <v>645</v>
      </c>
      <c r="I390" s="205">
        <v>1463</v>
      </c>
      <c r="J390" s="205">
        <v>1539</v>
      </c>
      <c r="K390" s="63">
        <f t="shared" si="11"/>
        <v>0.052</v>
      </c>
    </row>
    <row r="391" ht="18.95" customHeight="1" spans="1:11">
      <c r="A391" s="244" t="str">
        <f t="shared" ref="A391:A454" si="12">IF(AND(I391=0,J391=0),"否","是")</f>
        <v>是</v>
      </c>
      <c r="B391" s="239">
        <v>2050202</v>
      </c>
      <c r="C391" s="240"/>
      <c r="D391" s="240"/>
      <c r="E391" s="240" t="s">
        <v>140</v>
      </c>
      <c r="F391" s="242" t="s">
        <v>646</v>
      </c>
      <c r="G391" s="238">
        <v>3</v>
      </c>
      <c r="H391" s="204" t="s">
        <v>647</v>
      </c>
      <c r="I391" s="205">
        <v>874</v>
      </c>
      <c r="J391" s="205">
        <v>1745</v>
      </c>
      <c r="K391" s="63">
        <f t="shared" si="11"/>
        <v>0.997</v>
      </c>
    </row>
    <row r="392" ht="18.95" customHeight="1" spans="1:11">
      <c r="A392" s="244" t="str">
        <f t="shared" si="12"/>
        <v>是</v>
      </c>
      <c r="B392" s="239">
        <v>2050203</v>
      </c>
      <c r="C392" s="240"/>
      <c r="D392" s="240"/>
      <c r="E392" s="240" t="s">
        <v>143</v>
      </c>
      <c r="F392" s="242" t="s">
        <v>648</v>
      </c>
      <c r="G392" s="238">
        <v>3</v>
      </c>
      <c r="H392" s="204" t="s">
        <v>649</v>
      </c>
      <c r="I392" s="205">
        <v>1525</v>
      </c>
      <c r="J392" s="205">
        <v>1805</v>
      </c>
      <c r="K392" s="63">
        <f t="shared" si="11"/>
        <v>0.184</v>
      </c>
    </row>
    <row r="393" ht="18.95" customHeight="1" spans="1:11">
      <c r="A393" s="244" t="str">
        <f t="shared" si="12"/>
        <v>是</v>
      </c>
      <c r="B393" s="239">
        <v>2050204</v>
      </c>
      <c r="C393" s="240"/>
      <c r="D393" s="240"/>
      <c r="E393" s="240" t="s">
        <v>146</v>
      </c>
      <c r="F393" s="242" t="s">
        <v>650</v>
      </c>
      <c r="G393" s="238">
        <v>3</v>
      </c>
      <c r="H393" s="204" t="s">
        <v>651</v>
      </c>
      <c r="I393" s="205">
        <v>9492</v>
      </c>
      <c r="J393" s="205">
        <v>8549</v>
      </c>
      <c r="K393" s="63">
        <f t="shared" ref="K393:K456" si="13">IF(OR(VALUE(J393)=0,ISERROR(J393/I393-1)),"",ROUND(J393/I393-1,3))</f>
        <v>-0.099</v>
      </c>
    </row>
    <row r="394" ht="18.95" customHeight="1" spans="1:11">
      <c r="A394" s="244" t="str">
        <f t="shared" si="12"/>
        <v>是</v>
      </c>
      <c r="B394" s="239">
        <v>2050205</v>
      </c>
      <c r="C394" s="240"/>
      <c r="D394" s="240"/>
      <c r="E394" s="240" t="s">
        <v>149</v>
      </c>
      <c r="F394" s="242" t="s">
        <v>652</v>
      </c>
      <c r="G394" s="238">
        <v>3</v>
      </c>
      <c r="H394" s="204" t="s">
        <v>653</v>
      </c>
      <c r="I394" s="205">
        <v>0</v>
      </c>
      <c r="J394" s="205">
        <v>111</v>
      </c>
      <c r="K394" s="63" t="str">
        <f t="shared" si="13"/>
        <v/>
      </c>
    </row>
    <row r="395" ht="18.95" hidden="1" customHeight="1" spans="1:11">
      <c r="A395" s="244" t="str">
        <f t="shared" si="12"/>
        <v>否</v>
      </c>
      <c r="B395" s="239">
        <v>2050206</v>
      </c>
      <c r="C395" s="240"/>
      <c r="D395" s="240"/>
      <c r="E395" s="240" t="s">
        <v>152</v>
      </c>
      <c r="F395" s="242" t="s">
        <v>654</v>
      </c>
      <c r="G395" s="238">
        <v>3</v>
      </c>
      <c r="H395" s="243" t="s">
        <v>655</v>
      </c>
      <c r="I395" s="205">
        <v>0</v>
      </c>
      <c r="J395" s="205">
        <v>0</v>
      </c>
      <c r="K395" s="63" t="str">
        <f t="shared" si="13"/>
        <v/>
      </c>
    </row>
    <row r="396" ht="18.95" hidden="1" customHeight="1" spans="1:11">
      <c r="A396" s="244" t="str">
        <f t="shared" si="12"/>
        <v>否</v>
      </c>
      <c r="B396" s="239">
        <v>2050207</v>
      </c>
      <c r="C396" s="240"/>
      <c r="D396" s="240"/>
      <c r="E396" s="240" t="s">
        <v>155</v>
      </c>
      <c r="F396" s="242" t="s">
        <v>656</v>
      </c>
      <c r="G396" s="238">
        <v>3</v>
      </c>
      <c r="H396" s="243" t="s">
        <v>657</v>
      </c>
      <c r="I396" s="205">
        <v>0</v>
      </c>
      <c r="J396" s="205">
        <v>0</v>
      </c>
      <c r="K396" s="63" t="str">
        <f t="shared" si="13"/>
        <v/>
      </c>
    </row>
    <row r="397" ht="18.95" hidden="1" customHeight="1" spans="1:11">
      <c r="A397" s="244" t="str">
        <f t="shared" si="12"/>
        <v>否</v>
      </c>
      <c r="B397" s="239">
        <v>2050299</v>
      </c>
      <c r="C397" s="240"/>
      <c r="D397" s="240"/>
      <c r="E397" s="240" t="s">
        <v>167</v>
      </c>
      <c r="F397" s="242" t="s">
        <v>658</v>
      </c>
      <c r="G397" s="238">
        <v>3</v>
      </c>
      <c r="H397" s="243" t="s">
        <v>659</v>
      </c>
      <c r="I397" s="205">
        <v>0</v>
      </c>
      <c r="J397" s="205">
        <v>0</v>
      </c>
      <c r="K397" s="63" t="str">
        <f t="shared" si="13"/>
        <v/>
      </c>
    </row>
    <row r="398" ht="18.95" customHeight="1" spans="1:11">
      <c r="A398" s="244" t="str">
        <f t="shared" si="12"/>
        <v>是</v>
      </c>
      <c r="B398" s="239">
        <v>20503</v>
      </c>
      <c r="C398" s="240"/>
      <c r="D398" s="240" t="s">
        <v>143</v>
      </c>
      <c r="E398" s="240"/>
      <c r="F398" s="241" t="s">
        <v>660</v>
      </c>
      <c r="G398" s="238"/>
      <c r="H398" s="204" t="s">
        <v>661</v>
      </c>
      <c r="I398" s="205">
        <f>SUM(I399:I404)</f>
        <v>20425</v>
      </c>
      <c r="J398" s="205">
        <f>SUM(J399:J404)</f>
        <v>29646</v>
      </c>
      <c r="K398" s="63">
        <f t="shared" si="13"/>
        <v>0.451</v>
      </c>
    </row>
    <row r="399" ht="18.95" hidden="1" customHeight="1" spans="1:11">
      <c r="A399" s="244" t="str">
        <f t="shared" si="12"/>
        <v>否</v>
      </c>
      <c r="B399" s="239">
        <v>2050301</v>
      </c>
      <c r="C399" s="240"/>
      <c r="D399" s="240"/>
      <c r="E399" s="240" t="s">
        <v>135</v>
      </c>
      <c r="F399" s="242" t="s">
        <v>662</v>
      </c>
      <c r="G399" s="238">
        <v>3</v>
      </c>
      <c r="H399" s="243" t="s">
        <v>663</v>
      </c>
      <c r="I399" s="205">
        <v>0</v>
      </c>
      <c r="J399" s="205">
        <v>0</v>
      </c>
      <c r="K399" s="63" t="str">
        <f t="shared" si="13"/>
        <v/>
      </c>
    </row>
    <row r="400" ht="18.95" customHeight="1" spans="1:11">
      <c r="A400" s="244" t="str">
        <f t="shared" si="12"/>
        <v>是</v>
      </c>
      <c r="B400" s="239">
        <v>2050302</v>
      </c>
      <c r="C400" s="240"/>
      <c r="D400" s="240"/>
      <c r="E400" s="240" t="s">
        <v>140</v>
      </c>
      <c r="F400" s="242" t="s">
        <v>664</v>
      </c>
      <c r="G400" s="238">
        <v>3</v>
      </c>
      <c r="H400" s="204" t="s">
        <v>665</v>
      </c>
      <c r="I400" s="205">
        <v>7662</v>
      </c>
      <c r="J400" s="205">
        <v>7795</v>
      </c>
      <c r="K400" s="63">
        <f t="shared" si="13"/>
        <v>0.017</v>
      </c>
    </row>
    <row r="401" ht="18.95" customHeight="1" spans="1:11">
      <c r="A401" s="244" t="str">
        <f t="shared" si="12"/>
        <v>是</v>
      </c>
      <c r="B401" s="239">
        <v>2050303</v>
      </c>
      <c r="C401" s="240"/>
      <c r="D401" s="240"/>
      <c r="E401" s="240" t="s">
        <v>143</v>
      </c>
      <c r="F401" s="242" t="s">
        <v>666</v>
      </c>
      <c r="G401" s="238">
        <v>3</v>
      </c>
      <c r="H401" s="204" t="s">
        <v>667</v>
      </c>
      <c r="I401" s="205">
        <v>5276</v>
      </c>
      <c r="J401" s="205">
        <v>6707</v>
      </c>
      <c r="K401" s="63">
        <f t="shared" si="13"/>
        <v>0.271</v>
      </c>
    </row>
    <row r="402" ht="18.95" hidden="1" customHeight="1" spans="1:11">
      <c r="A402" s="244" t="str">
        <f t="shared" si="12"/>
        <v>否</v>
      </c>
      <c r="B402" s="239">
        <v>2050304</v>
      </c>
      <c r="C402" s="240"/>
      <c r="D402" s="240"/>
      <c r="E402" s="240" t="s">
        <v>146</v>
      </c>
      <c r="F402" s="242" t="s">
        <v>668</v>
      </c>
      <c r="G402" s="238">
        <v>3</v>
      </c>
      <c r="H402" s="243" t="s">
        <v>669</v>
      </c>
      <c r="I402" s="205">
        <v>0</v>
      </c>
      <c r="J402" s="205">
        <v>0</v>
      </c>
      <c r="K402" s="63" t="str">
        <f t="shared" si="13"/>
        <v/>
      </c>
    </row>
    <row r="403" ht="18.95" customHeight="1" spans="1:11">
      <c r="A403" s="244" t="str">
        <f t="shared" si="12"/>
        <v>是</v>
      </c>
      <c r="B403" s="239">
        <v>2050305</v>
      </c>
      <c r="C403" s="240"/>
      <c r="D403" s="240"/>
      <c r="E403" s="240" t="s">
        <v>149</v>
      </c>
      <c r="F403" s="242" t="s">
        <v>670</v>
      </c>
      <c r="G403" s="238">
        <v>3</v>
      </c>
      <c r="H403" s="204" t="s">
        <v>671</v>
      </c>
      <c r="I403" s="205">
        <v>7487</v>
      </c>
      <c r="J403" s="205">
        <v>15144</v>
      </c>
      <c r="K403" s="63">
        <f t="shared" si="13"/>
        <v>1.023</v>
      </c>
    </row>
    <row r="404" ht="18.95" hidden="1" customHeight="1" spans="1:11">
      <c r="A404" s="244" t="str">
        <f t="shared" si="12"/>
        <v>否</v>
      </c>
      <c r="B404" s="239">
        <v>2050399</v>
      </c>
      <c r="C404" s="240"/>
      <c r="D404" s="240"/>
      <c r="E404" s="240" t="s">
        <v>167</v>
      </c>
      <c r="F404" s="242" t="s">
        <v>672</v>
      </c>
      <c r="G404" s="238">
        <v>3</v>
      </c>
      <c r="H404" s="243" t="s">
        <v>673</v>
      </c>
      <c r="I404" s="205">
        <v>0</v>
      </c>
      <c r="J404" s="205">
        <v>0</v>
      </c>
      <c r="K404" s="63" t="str">
        <f t="shared" si="13"/>
        <v/>
      </c>
    </row>
    <row r="405" ht="18.95" hidden="1" customHeight="1" spans="1:11">
      <c r="A405" s="244" t="str">
        <f t="shared" si="12"/>
        <v>否</v>
      </c>
      <c r="B405" s="239">
        <v>20504</v>
      </c>
      <c r="C405" s="240"/>
      <c r="D405" s="240" t="s">
        <v>146</v>
      </c>
      <c r="E405" s="240"/>
      <c r="F405" s="241" t="s">
        <v>674</v>
      </c>
      <c r="G405" s="238"/>
      <c r="H405" s="243" t="s">
        <v>675</v>
      </c>
      <c r="I405" s="205">
        <f>SUM(I406:I410)</f>
        <v>0</v>
      </c>
      <c r="J405" s="205">
        <f>SUM(J406:J410)</f>
        <v>0</v>
      </c>
      <c r="K405" s="63" t="str">
        <f t="shared" si="13"/>
        <v/>
      </c>
    </row>
    <row r="406" ht="18.95" hidden="1" customHeight="1" spans="1:11">
      <c r="A406" s="244" t="str">
        <f t="shared" si="12"/>
        <v>否</v>
      </c>
      <c r="B406" s="239">
        <v>2050401</v>
      </c>
      <c r="C406" s="240"/>
      <c r="D406" s="240"/>
      <c r="E406" s="240" t="s">
        <v>135</v>
      </c>
      <c r="F406" s="242" t="s">
        <v>676</v>
      </c>
      <c r="G406" s="238">
        <v>3</v>
      </c>
      <c r="H406" s="243" t="s">
        <v>677</v>
      </c>
      <c r="I406" s="205">
        <v>0</v>
      </c>
      <c r="J406" s="205">
        <v>0</v>
      </c>
      <c r="K406" s="63" t="str">
        <f t="shared" si="13"/>
        <v/>
      </c>
    </row>
    <row r="407" ht="18.95" hidden="1" customHeight="1" spans="1:11">
      <c r="A407" s="244" t="str">
        <f t="shared" si="12"/>
        <v>否</v>
      </c>
      <c r="B407" s="239">
        <v>2050402</v>
      </c>
      <c r="C407" s="240"/>
      <c r="D407" s="240"/>
      <c r="E407" s="240" t="s">
        <v>140</v>
      </c>
      <c r="F407" s="242" t="s">
        <v>678</v>
      </c>
      <c r="G407" s="238">
        <v>3</v>
      </c>
      <c r="H407" s="243" t="s">
        <v>679</v>
      </c>
      <c r="I407" s="205">
        <v>0</v>
      </c>
      <c r="J407" s="205">
        <v>0</v>
      </c>
      <c r="K407" s="63" t="str">
        <f t="shared" si="13"/>
        <v/>
      </c>
    </row>
    <row r="408" ht="18.95" hidden="1" customHeight="1" spans="1:11">
      <c r="A408" s="244" t="str">
        <f t="shared" si="12"/>
        <v>否</v>
      </c>
      <c r="B408" s="239">
        <v>2050403</v>
      </c>
      <c r="C408" s="240"/>
      <c r="D408" s="240"/>
      <c r="E408" s="240" t="s">
        <v>143</v>
      </c>
      <c r="F408" s="242" t="s">
        <v>680</v>
      </c>
      <c r="G408" s="238">
        <v>3</v>
      </c>
      <c r="H408" s="243" t="s">
        <v>681</v>
      </c>
      <c r="I408" s="205">
        <v>0</v>
      </c>
      <c r="J408" s="205">
        <v>0</v>
      </c>
      <c r="K408" s="63" t="str">
        <f t="shared" si="13"/>
        <v/>
      </c>
    </row>
    <row r="409" ht="18.95" hidden="1" customHeight="1" spans="1:11">
      <c r="A409" s="244" t="str">
        <f t="shared" si="12"/>
        <v>否</v>
      </c>
      <c r="B409" s="239">
        <v>2050404</v>
      </c>
      <c r="C409" s="240"/>
      <c r="D409" s="240"/>
      <c r="E409" s="240" t="s">
        <v>146</v>
      </c>
      <c r="F409" s="242" t="s">
        <v>682</v>
      </c>
      <c r="G409" s="238">
        <v>3</v>
      </c>
      <c r="H409" s="243" t="s">
        <v>683</v>
      </c>
      <c r="I409" s="205">
        <v>0</v>
      </c>
      <c r="J409" s="205">
        <v>0</v>
      </c>
      <c r="K409" s="63" t="str">
        <f t="shared" si="13"/>
        <v/>
      </c>
    </row>
    <row r="410" ht="18.95" hidden="1" customHeight="1" spans="1:11">
      <c r="A410" s="244" t="str">
        <f t="shared" si="12"/>
        <v>否</v>
      </c>
      <c r="B410" s="239">
        <v>2050499</v>
      </c>
      <c r="C410" s="240"/>
      <c r="D410" s="240"/>
      <c r="E410" s="240" t="s">
        <v>167</v>
      </c>
      <c r="F410" s="242" t="s">
        <v>684</v>
      </c>
      <c r="G410" s="238">
        <v>3</v>
      </c>
      <c r="H410" s="243" t="s">
        <v>685</v>
      </c>
      <c r="I410" s="205">
        <v>0</v>
      </c>
      <c r="J410" s="205">
        <v>0</v>
      </c>
      <c r="K410" s="63" t="str">
        <f t="shared" si="13"/>
        <v/>
      </c>
    </row>
    <row r="411" ht="18.95" hidden="1" customHeight="1" spans="1:11">
      <c r="A411" s="244" t="str">
        <f t="shared" si="12"/>
        <v>否</v>
      </c>
      <c r="B411" s="239">
        <v>20505</v>
      </c>
      <c r="C411" s="240"/>
      <c r="D411" s="240" t="s">
        <v>149</v>
      </c>
      <c r="E411" s="240"/>
      <c r="F411" s="241" t="s">
        <v>686</v>
      </c>
      <c r="G411" s="238"/>
      <c r="H411" s="243" t="s">
        <v>687</v>
      </c>
      <c r="I411" s="205">
        <v>0</v>
      </c>
      <c r="J411" s="205">
        <v>0</v>
      </c>
      <c r="K411" s="63" t="str">
        <f t="shared" si="13"/>
        <v/>
      </c>
    </row>
    <row r="412" ht="18.95" hidden="1" customHeight="1" spans="1:11">
      <c r="A412" s="244" t="str">
        <f t="shared" si="12"/>
        <v>否</v>
      </c>
      <c r="B412" s="239">
        <v>2050501</v>
      </c>
      <c r="C412" s="240"/>
      <c r="D412" s="240"/>
      <c r="E412" s="240" t="s">
        <v>135</v>
      </c>
      <c r="F412" s="242" t="s">
        <v>688</v>
      </c>
      <c r="G412" s="238">
        <v>3</v>
      </c>
      <c r="H412" s="243" t="s">
        <v>689</v>
      </c>
      <c r="I412" s="205">
        <v>0</v>
      </c>
      <c r="J412" s="205">
        <v>0</v>
      </c>
      <c r="K412" s="63" t="str">
        <f t="shared" si="13"/>
        <v/>
      </c>
    </row>
    <row r="413" ht="18.95" hidden="1" customHeight="1" spans="1:11">
      <c r="A413" s="244" t="str">
        <f t="shared" si="12"/>
        <v>否</v>
      </c>
      <c r="B413" s="239">
        <v>2050502</v>
      </c>
      <c r="C413" s="240"/>
      <c r="D413" s="240"/>
      <c r="E413" s="240" t="s">
        <v>140</v>
      </c>
      <c r="F413" s="242" t="s">
        <v>690</v>
      </c>
      <c r="G413" s="238">
        <v>3</v>
      </c>
      <c r="H413" s="243" t="s">
        <v>691</v>
      </c>
      <c r="I413" s="205">
        <v>0</v>
      </c>
      <c r="J413" s="205">
        <v>0</v>
      </c>
      <c r="K413" s="63" t="str">
        <f t="shared" si="13"/>
        <v/>
      </c>
    </row>
    <row r="414" ht="18.95" hidden="1" customHeight="1" spans="1:11">
      <c r="A414" s="244" t="str">
        <f t="shared" si="12"/>
        <v>否</v>
      </c>
      <c r="B414" s="239">
        <v>2050599</v>
      </c>
      <c r="C414" s="240"/>
      <c r="D414" s="240"/>
      <c r="E414" s="240" t="s">
        <v>167</v>
      </c>
      <c r="F414" s="242" t="s">
        <v>692</v>
      </c>
      <c r="G414" s="238">
        <v>3</v>
      </c>
      <c r="H414" s="243" t="s">
        <v>693</v>
      </c>
      <c r="I414" s="205">
        <v>0</v>
      </c>
      <c r="J414" s="205">
        <v>0</v>
      </c>
      <c r="K414" s="63" t="str">
        <f t="shared" si="13"/>
        <v/>
      </c>
    </row>
    <row r="415" ht="18.95" hidden="1" customHeight="1" spans="1:11">
      <c r="A415" s="244" t="str">
        <f t="shared" si="12"/>
        <v>否</v>
      </c>
      <c r="B415" s="239">
        <v>20506</v>
      </c>
      <c r="C415" s="240"/>
      <c r="D415" s="240" t="s">
        <v>152</v>
      </c>
      <c r="E415" s="240"/>
      <c r="F415" s="241" t="s">
        <v>694</v>
      </c>
      <c r="G415" s="238"/>
      <c r="H415" s="243" t="s">
        <v>695</v>
      </c>
      <c r="I415" s="205">
        <v>0</v>
      </c>
      <c r="J415" s="205">
        <v>0</v>
      </c>
      <c r="K415" s="63" t="str">
        <f t="shared" si="13"/>
        <v/>
      </c>
    </row>
    <row r="416" ht="18.95" hidden="1" customHeight="1" spans="1:11">
      <c r="A416" s="244" t="str">
        <f t="shared" si="12"/>
        <v>否</v>
      </c>
      <c r="B416" s="239">
        <v>2050601</v>
      </c>
      <c r="C416" s="240"/>
      <c r="D416" s="240"/>
      <c r="E416" s="240" t="s">
        <v>135</v>
      </c>
      <c r="F416" s="242" t="s">
        <v>696</v>
      </c>
      <c r="G416" s="238">
        <v>3</v>
      </c>
      <c r="H416" s="243" t="s">
        <v>697</v>
      </c>
      <c r="I416" s="205">
        <v>0</v>
      </c>
      <c r="J416" s="205">
        <v>0</v>
      </c>
      <c r="K416" s="63" t="str">
        <f t="shared" si="13"/>
        <v/>
      </c>
    </row>
    <row r="417" ht="18.95" hidden="1" customHeight="1" spans="1:11">
      <c r="A417" s="244" t="str">
        <f t="shared" si="12"/>
        <v>否</v>
      </c>
      <c r="B417" s="239">
        <v>2050602</v>
      </c>
      <c r="C417" s="240"/>
      <c r="D417" s="240"/>
      <c r="E417" s="240" t="s">
        <v>140</v>
      </c>
      <c r="F417" s="242" t="s">
        <v>698</v>
      </c>
      <c r="G417" s="238">
        <v>3</v>
      </c>
      <c r="H417" s="243" t="s">
        <v>699</v>
      </c>
      <c r="I417" s="205">
        <v>0</v>
      </c>
      <c r="J417" s="205">
        <v>0</v>
      </c>
      <c r="K417" s="63" t="str">
        <f t="shared" si="13"/>
        <v/>
      </c>
    </row>
    <row r="418" ht="18.95" hidden="1" customHeight="1" spans="1:11">
      <c r="A418" s="244" t="str">
        <f t="shared" si="12"/>
        <v>否</v>
      </c>
      <c r="B418" s="239">
        <v>2050699</v>
      </c>
      <c r="C418" s="240"/>
      <c r="D418" s="240"/>
      <c r="E418" s="240" t="s">
        <v>167</v>
      </c>
      <c r="F418" s="242" t="s">
        <v>700</v>
      </c>
      <c r="G418" s="238">
        <v>3</v>
      </c>
      <c r="H418" s="243" t="s">
        <v>701</v>
      </c>
      <c r="I418" s="205">
        <v>0</v>
      </c>
      <c r="J418" s="205">
        <v>0</v>
      </c>
      <c r="K418" s="63" t="str">
        <f t="shared" si="13"/>
        <v/>
      </c>
    </row>
    <row r="419" ht="18.95" customHeight="1" spans="1:11">
      <c r="A419" s="244" t="str">
        <f t="shared" si="12"/>
        <v>是</v>
      </c>
      <c r="B419" s="239">
        <v>20507</v>
      </c>
      <c r="C419" s="240"/>
      <c r="D419" s="240" t="s">
        <v>155</v>
      </c>
      <c r="E419" s="240"/>
      <c r="F419" s="241" t="s">
        <v>702</v>
      </c>
      <c r="G419" s="238"/>
      <c r="H419" s="204" t="s">
        <v>703</v>
      </c>
      <c r="I419" s="205">
        <f>SUM(I420:I422)</f>
        <v>1241</v>
      </c>
      <c r="J419" s="205">
        <f>SUM(J420:J422)</f>
        <v>1505</v>
      </c>
      <c r="K419" s="63">
        <f t="shared" si="13"/>
        <v>0.213</v>
      </c>
    </row>
    <row r="420" ht="18.95" customHeight="1" spans="1:11">
      <c r="A420" s="244" t="str">
        <f t="shared" si="12"/>
        <v>是</v>
      </c>
      <c r="B420" s="239">
        <v>2050701</v>
      </c>
      <c r="C420" s="240"/>
      <c r="D420" s="240"/>
      <c r="E420" s="240" t="s">
        <v>135</v>
      </c>
      <c r="F420" s="242" t="s">
        <v>704</v>
      </c>
      <c r="G420" s="238">
        <v>3</v>
      </c>
      <c r="H420" s="204" t="s">
        <v>705</v>
      </c>
      <c r="I420" s="205">
        <v>1241</v>
      </c>
      <c r="J420" s="205">
        <v>1505</v>
      </c>
      <c r="K420" s="63">
        <f t="shared" si="13"/>
        <v>0.213</v>
      </c>
    </row>
    <row r="421" ht="18.95" hidden="1" customHeight="1" spans="1:11">
      <c r="A421" s="244" t="str">
        <f t="shared" si="12"/>
        <v>否</v>
      </c>
      <c r="B421" s="239">
        <v>2050702</v>
      </c>
      <c r="C421" s="240"/>
      <c r="D421" s="240"/>
      <c r="E421" s="240" t="s">
        <v>140</v>
      </c>
      <c r="F421" s="242" t="s">
        <v>706</v>
      </c>
      <c r="G421" s="238">
        <v>3</v>
      </c>
      <c r="H421" s="243" t="s">
        <v>707</v>
      </c>
      <c r="I421" s="205">
        <v>0</v>
      </c>
      <c r="J421" s="205">
        <v>0</v>
      </c>
      <c r="K421" s="63" t="str">
        <f t="shared" si="13"/>
        <v/>
      </c>
    </row>
    <row r="422" ht="18.95" hidden="1" customHeight="1" spans="1:11">
      <c r="A422" s="244" t="str">
        <f t="shared" si="12"/>
        <v>否</v>
      </c>
      <c r="B422" s="239">
        <v>2050799</v>
      </c>
      <c r="C422" s="240"/>
      <c r="D422" s="240"/>
      <c r="E422" s="240" t="s">
        <v>167</v>
      </c>
      <c r="F422" s="242" t="s">
        <v>708</v>
      </c>
      <c r="G422" s="238">
        <v>3</v>
      </c>
      <c r="H422" s="243" t="s">
        <v>709</v>
      </c>
      <c r="I422" s="205">
        <v>0</v>
      </c>
      <c r="J422" s="205">
        <v>0</v>
      </c>
      <c r="K422" s="63" t="str">
        <f t="shared" si="13"/>
        <v/>
      </c>
    </row>
    <row r="423" ht="18.95" customHeight="1" spans="1:11">
      <c r="A423" s="244" t="str">
        <f t="shared" si="12"/>
        <v>是</v>
      </c>
      <c r="B423" s="239">
        <v>20508</v>
      </c>
      <c r="C423" s="240"/>
      <c r="D423" s="240" t="s">
        <v>158</v>
      </c>
      <c r="E423" s="240"/>
      <c r="F423" s="241" t="s">
        <v>710</v>
      </c>
      <c r="G423" s="238"/>
      <c r="H423" s="204" t="s">
        <v>711</v>
      </c>
      <c r="I423" s="205">
        <f>SUM(I424:I428)</f>
        <v>1098</v>
      </c>
      <c r="J423" s="205">
        <f>SUM(J424:J428)</f>
        <v>1249</v>
      </c>
      <c r="K423" s="63">
        <f t="shared" si="13"/>
        <v>0.138</v>
      </c>
    </row>
    <row r="424" ht="18.95" customHeight="1" spans="1:11">
      <c r="A424" s="244" t="str">
        <f t="shared" si="12"/>
        <v>是</v>
      </c>
      <c r="B424" s="239">
        <v>2050801</v>
      </c>
      <c r="C424" s="240"/>
      <c r="D424" s="240"/>
      <c r="E424" s="240" t="s">
        <v>135</v>
      </c>
      <c r="F424" s="242" t="s">
        <v>712</v>
      </c>
      <c r="G424" s="238">
        <v>3</v>
      </c>
      <c r="H424" s="204" t="s">
        <v>713</v>
      </c>
      <c r="I424" s="205">
        <v>0</v>
      </c>
      <c r="J424" s="205">
        <v>126</v>
      </c>
      <c r="K424" s="63" t="str">
        <f t="shared" si="13"/>
        <v/>
      </c>
    </row>
    <row r="425" ht="18.95" customHeight="1" spans="1:11">
      <c r="A425" s="244" t="str">
        <f t="shared" si="12"/>
        <v>是</v>
      </c>
      <c r="B425" s="239">
        <v>2050802</v>
      </c>
      <c r="C425" s="240"/>
      <c r="D425" s="240"/>
      <c r="E425" s="240" t="s">
        <v>140</v>
      </c>
      <c r="F425" s="242" t="s">
        <v>714</v>
      </c>
      <c r="G425" s="238">
        <v>3</v>
      </c>
      <c r="H425" s="204" t="s">
        <v>715</v>
      </c>
      <c r="I425" s="205">
        <v>1029</v>
      </c>
      <c r="J425" s="205">
        <v>1018</v>
      </c>
      <c r="K425" s="63">
        <f t="shared" si="13"/>
        <v>-0.011</v>
      </c>
    </row>
    <row r="426" ht="18.95" customHeight="1" spans="1:11">
      <c r="A426" s="244" t="str">
        <f t="shared" si="12"/>
        <v>是</v>
      </c>
      <c r="B426" s="239">
        <v>2050803</v>
      </c>
      <c r="C426" s="240"/>
      <c r="D426" s="240"/>
      <c r="E426" s="240" t="s">
        <v>143</v>
      </c>
      <c r="F426" s="242" t="s">
        <v>716</v>
      </c>
      <c r="G426" s="238">
        <v>3</v>
      </c>
      <c r="H426" s="204" t="s">
        <v>717</v>
      </c>
      <c r="I426" s="205">
        <v>69</v>
      </c>
      <c r="J426" s="205">
        <v>105</v>
      </c>
      <c r="K426" s="63">
        <f t="shared" si="13"/>
        <v>0.522</v>
      </c>
    </row>
    <row r="427" ht="18.95" hidden="1" customHeight="1" spans="1:11">
      <c r="A427" s="244" t="str">
        <f t="shared" si="12"/>
        <v>否</v>
      </c>
      <c r="B427" s="239">
        <v>2050804</v>
      </c>
      <c r="C427" s="240"/>
      <c r="D427" s="240"/>
      <c r="E427" s="240" t="s">
        <v>146</v>
      </c>
      <c r="F427" s="242" t="s">
        <v>718</v>
      </c>
      <c r="G427" s="238">
        <v>3</v>
      </c>
      <c r="H427" s="243" t="s">
        <v>719</v>
      </c>
      <c r="I427" s="205">
        <v>0</v>
      </c>
      <c r="J427" s="205">
        <v>0</v>
      </c>
      <c r="K427" s="63" t="str">
        <f t="shared" si="13"/>
        <v/>
      </c>
    </row>
    <row r="428" ht="18.95" hidden="1" customHeight="1" spans="1:11">
      <c r="A428" s="244" t="str">
        <f t="shared" si="12"/>
        <v>否</v>
      </c>
      <c r="B428" s="239">
        <v>2050899</v>
      </c>
      <c r="C428" s="240"/>
      <c r="D428" s="240"/>
      <c r="E428" s="240" t="s">
        <v>167</v>
      </c>
      <c r="F428" s="242" t="s">
        <v>720</v>
      </c>
      <c r="G428" s="238">
        <v>3</v>
      </c>
      <c r="H428" s="243" t="s">
        <v>721</v>
      </c>
      <c r="I428" s="205">
        <v>0</v>
      </c>
      <c r="J428" s="205">
        <v>0</v>
      </c>
      <c r="K428" s="63" t="str">
        <f t="shared" si="13"/>
        <v/>
      </c>
    </row>
    <row r="429" ht="18.95" customHeight="1" spans="1:11">
      <c r="A429" s="244" t="str">
        <f t="shared" si="12"/>
        <v>是</v>
      </c>
      <c r="B429" s="239">
        <v>20509</v>
      </c>
      <c r="C429" s="240"/>
      <c r="D429" s="240" t="s">
        <v>161</v>
      </c>
      <c r="E429" s="240"/>
      <c r="F429" s="241" t="s">
        <v>722</v>
      </c>
      <c r="G429" s="238"/>
      <c r="H429" s="204" t="s">
        <v>723</v>
      </c>
      <c r="I429" s="205">
        <f>SUM(I430:I435)</f>
        <v>5462</v>
      </c>
      <c r="J429" s="205">
        <f>SUM(J430:J435)</f>
        <v>219</v>
      </c>
      <c r="K429" s="63">
        <f t="shared" si="13"/>
        <v>-0.96</v>
      </c>
    </row>
    <row r="430" ht="18.95" hidden="1" customHeight="1" spans="1:11">
      <c r="A430" s="244" t="str">
        <f t="shared" si="12"/>
        <v>否</v>
      </c>
      <c r="B430" s="239">
        <v>2050901</v>
      </c>
      <c r="C430" s="240"/>
      <c r="D430" s="240"/>
      <c r="E430" s="240" t="s">
        <v>135</v>
      </c>
      <c r="F430" s="242" t="s">
        <v>724</v>
      </c>
      <c r="G430" s="238">
        <v>3</v>
      </c>
      <c r="H430" s="243" t="s">
        <v>725</v>
      </c>
      <c r="I430" s="205">
        <v>0</v>
      </c>
      <c r="J430" s="205">
        <v>0</v>
      </c>
      <c r="K430" s="63" t="str">
        <f t="shared" si="13"/>
        <v/>
      </c>
    </row>
    <row r="431" ht="18.95" hidden="1" customHeight="1" spans="1:11">
      <c r="A431" s="244" t="str">
        <f t="shared" si="12"/>
        <v>否</v>
      </c>
      <c r="B431" s="239">
        <v>2050902</v>
      </c>
      <c r="C431" s="240"/>
      <c r="D431" s="240"/>
      <c r="E431" s="240" t="s">
        <v>140</v>
      </c>
      <c r="F431" s="242" t="s">
        <v>726</v>
      </c>
      <c r="G431" s="238">
        <v>3</v>
      </c>
      <c r="H431" s="243" t="s">
        <v>727</v>
      </c>
      <c r="I431" s="205">
        <v>0</v>
      </c>
      <c r="J431" s="205">
        <v>0</v>
      </c>
      <c r="K431" s="63" t="str">
        <f t="shared" si="13"/>
        <v/>
      </c>
    </row>
    <row r="432" ht="18.95" hidden="1" customHeight="1" spans="1:11">
      <c r="A432" s="244" t="str">
        <f t="shared" si="12"/>
        <v>否</v>
      </c>
      <c r="B432" s="239">
        <v>2050903</v>
      </c>
      <c r="C432" s="240"/>
      <c r="D432" s="240"/>
      <c r="E432" s="240" t="s">
        <v>143</v>
      </c>
      <c r="F432" s="242" t="s">
        <v>728</v>
      </c>
      <c r="G432" s="238">
        <v>3</v>
      </c>
      <c r="H432" s="243" t="s">
        <v>729</v>
      </c>
      <c r="I432" s="205">
        <v>0</v>
      </c>
      <c r="J432" s="205">
        <v>0</v>
      </c>
      <c r="K432" s="63" t="str">
        <f t="shared" si="13"/>
        <v/>
      </c>
    </row>
    <row r="433" ht="18.95" customHeight="1" spans="1:11">
      <c r="A433" s="244" t="str">
        <f t="shared" si="12"/>
        <v>是</v>
      </c>
      <c r="B433" s="239">
        <v>2050904</v>
      </c>
      <c r="C433" s="240"/>
      <c r="D433" s="240"/>
      <c r="E433" s="240" t="s">
        <v>146</v>
      </c>
      <c r="F433" s="242" t="s">
        <v>730</v>
      </c>
      <c r="G433" s="238">
        <v>3</v>
      </c>
      <c r="H433" s="204" t="s">
        <v>731</v>
      </c>
      <c r="I433" s="205">
        <v>920</v>
      </c>
      <c r="J433" s="205">
        <v>219</v>
      </c>
      <c r="K433" s="63">
        <f t="shared" si="13"/>
        <v>-0.762</v>
      </c>
    </row>
    <row r="434" ht="18.95" customHeight="1" spans="1:11">
      <c r="A434" s="244" t="str">
        <f t="shared" si="12"/>
        <v>是</v>
      </c>
      <c r="B434" s="239">
        <v>2050905</v>
      </c>
      <c r="C434" s="240"/>
      <c r="D434" s="240"/>
      <c r="E434" s="240" t="s">
        <v>149</v>
      </c>
      <c r="F434" s="242" t="s">
        <v>732</v>
      </c>
      <c r="G434" s="238">
        <v>3</v>
      </c>
      <c r="H434" s="204" t="s">
        <v>733</v>
      </c>
      <c r="I434" s="205">
        <v>4542</v>
      </c>
      <c r="J434" s="205"/>
      <c r="K434" s="63" t="str">
        <f t="shared" si="13"/>
        <v/>
      </c>
    </row>
    <row r="435" ht="18.95" hidden="1" customHeight="1" spans="1:11">
      <c r="A435" s="244" t="str">
        <f t="shared" si="12"/>
        <v>否</v>
      </c>
      <c r="B435" s="239">
        <v>2050999</v>
      </c>
      <c r="C435" s="240"/>
      <c r="D435" s="240"/>
      <c r="E435" s="240" t="s">
        <v>167</v>
      </c>
      <c r="F435" s="242" t="s">
        <v>734</v>
      </c>
      <c r="G435" s="238">
        <v>3</v>
      </c>
      <c r="H435" s="243" t="s">
        <v>735</v>
      </c>
      <c r="I435" s="205">
        <v>0</v>
      </c>
      <c r="J435" s="205">
        <v>0</v>
      </c>
      <c r="K435" s="63" t="str">
        <f t="shared" si="13"/>
        <v/>
      </c>
    </row>
    <row r="436" ht="18.95" hidden="1" customHeight="1" spans="1:11">
      <c r="A436" s="244" t="str">
        <f t="shared" si="12"/>
        <v>否</v>
      </c>
      <c r="B436" s="239">
        <v>2059999</v>
      </c>
      <c r="C436" s="240"/>
      <c r="D436" s="240" t="s">
        <v>167</v>
      </c>
      <c r="E436" s="240">
        <v>99</v>
      </c>
      <c r="F436" s="241" t="s">
        <v>736</v>
      </c>
      <c r="G436" s="238"/>
      <c r="H436" s="243" t="s">
        <v>737</v>
      </c>
      <c r="I436" s="205">
        <v>0</v>
      </c>
      <c r="J436" s="205">
        <v>0</v>
      </c>
      <c r="K436" s="63" t="str">
        <f t="shared" si="13"/>
        <v/>
      </c>
    </row>
    <row r="437" s="215" customFormat="1" ht="18.95" customHeight="1" spans="1:11">
      <c r="A437" s="244" t="str">
        <f t="shared" si="12"/>
        <v>是</v>
      </c>
      <c r="B437" s="236">
        <v>206</v>
      </c>
      <c r="C437" s="237" t="s">
        <v>738</v>
      </c>
      <c r="D437" s="237" t="s">
        <v>132</v>
      </c>
      <c r="E437" s="237"/>
      <c r="F437" s="237" t="s">
        <v>739</v>
      </c>
      <c r="G437" s="238"/>
      <c r="H437" s="202" t="s">
        <v>740</v>
      </c>
      <c r="I437" s="203">
        <f>SUMIFS(I$438:I$492,$D$438:$D$492,"&lt;&gt;")</f>
        <v>4194</v>
      </c>
      <c r="J437" s="203">
        <f>SUMIFS(J$438:J$492,$D$438:$D$492,"&lt;&gt;")</f>
        <v>4792</v>
      </c>
      <c r="K437" s="140">
        <f t="shared" si="13"/>
        <v>0.143</v>
      </c>
    </row>
    <row r="438" ht="18.95" customHeight="1" spans="1:11">
      <c r="A438" s="244" t="str">
        <f t="shared" si="12"/>
        <v>是</v>
      </c>
      <c r="B438" s="239">
        <v>20601</v>
      </c>
      <c r="C438" s="240"/>
      <c r="D438" s="240" t="s">
        <v>135</v>
      </c>
      <c r="E438" s="240"/>
      <c r="F438" s="241" t="s">
        <v>741</v>
      </c>
      <c r="G438" s="238"/>
      <c r="H438" s="204" t="s">
        <v>742</v>
      </c>
      <c r="I438" s="205">
        <f>SUM(I439:I442)</f>
        <v>1025</v>
      </c>
      <c r="J438" s="205">
        <f>SUM(J439:J442)</f>
        <v>1291</v>
      </c>
      <c r="K438" s="63">
        <f t="shared" si="13"/>
        <v>0.26</v>
      </c>
    </row>
    <row r="439" ht="18.95" customHeight="1" spans="1:11">
      <c r="A439" s="244" t="str">
        <f t="shared" si="12"/>
        <v>是</v>
      </c>
      <c r="B439" s="239">
        <v>2060101</v>
      </c>
      <c r="C439" s="240"/>
      <c r="D439" s="240"/>
      <c r="E439" s="240" t="s">
        <v>135</v>
      </c>
      <c r="F439" s="242" t="s">
        <v>138</v>
      </c>
      <c r="G439" s="238">
        <v>3</v>
      </c>
      <c r="H439" s="204" t="s">
        <v>139</v>
      </c>
      <c r="I439" s="205">
        <v>743</v>
      </c>
      <c r="J439" s="205">
        <v>943</v>
      </c>
      <c r="K439" s="63">
        <f t="shared" si="13"/>
        <v>0.269</v>
      </c>
    </row>
    <row r="440" ht="18.95" customHeight="1" spans="1:11">
      <c r="A440" s="244" t="str">
        <f t="shared" si="12"/>
        <v>是</v>
      </c>
      <c r="B440" s="239">
        <v>2060102</v>
      </c>
      <c r="C440" s="240"/>
      <c r="D440" s="240"/>
      <c r="E440" s="240" t="s">
        <v>140</v>
      </c>
      <c r="F440" s="242" t="s">
        <v>141</v>
      </c>
      <c r="G440" s="238">
        <v>3</v>
      </c>
      <c r="H440" s="204" t="s">
        <v>142</v>
      </c>
      <c r="I440" s="205">
        <v>282</v>
      </c>
      <c r="J440" s="205">
        <v>348</v>
      </c>
      <c r="K440" s="63">
        <f t="shared" si="13"/>
        <v>0.234</v>
      </c>
    </row>
    <row r="441" ht="18.95" hidden="1" customHeight="1" spans="1:11">
      <c r="A441" s="244" t="str">
        <f t="shared" si="12"/>
        <v>否</v>
      </c>
      <c r="B441" s="239">
        <v>2060103</v>
      </c>
      <c r="C441" s="240"/>
      <c r="D441" s="240"/>
      <c r="E441" s="240" t="s">
        <v>143</v>
      </c>
      <c r="F441" s="242" t="s">
        <v>144</v>
      </c>
      <c r="G441" s="238">
        <v>3</v>
      </c>
      <c r="H441" s="243" t="s">
        <v>145</v>
      </c>
      <c r="I441" s="205">
        <v>0</v>
      </c>
      <c r="J441" s="205">
        <v>0</v>
      </c>
      <c r="K441" s="63" t="str">
        <f t="shared" si="13"/>
        <v/>
      </c>
    </row>
    <row r="442" ht="18.95" hidden="1" customHeight="1" spans="1:11">
      <c r="A442" s="244" t="str">
        <f t="shared" si="12"/>
        <v>否</v>
      </c>
      <c r="B442" s="239">
        <v>2060199</v>
      </c>
      <c r="C442" s="240"/>
      <c r="D442" s="240"/>
      <c r="E442" s="240" t="s">
        <v>167</v>
      </c>
      <c r="F442" s="242" t="s">
        <v>743</v>
      </c>
      <c r="G442" s="238">
        <v>3</v>
      </c>
      <c r="H442" s="243" t="s">
        <v>744</v>
      </c>
      <c r="I442" s="205">
        <v>0</v>
      </c>
      <c r="J442" s="205">
        <v>0</v>
      </c>
      <c r="K442" s="63" t="str">
        <f t="shared" si="13"/>
        <v/>
      </c>
    </row>
    <row r="443" ht="18.95" hidden="1" customHeight="1" spans="1:11">
      <c r="A443" s="244" t="str">
        <f t="shared" si="12"/>
        <v>否</v>
      </c>
      <c r="B443" s="239">
        <v>20602</v>
      </c>
      <c r="C443" s="240"/>
      <c r="D443" s="240" t="s">
        <v>140</v>
      </c>
      <c r="E443" s="240"/>
      <c r="F443" s="241" t="s">
        <v>745</v>
      </c>
      <c r="G443" s="238"/>
      <c r="H443" s="243" t="s">
        <v>746</v>
      </c>
      <c r="I443" s="205">
        <f>SUM(I444:I451)</f>
        <v>0</v>
      </c>
      <c r="J443" s="205">
        <f>SUM(J444:J451)</f>
        <v>0</v>
      </c>
      <c r="K443" s="63" t="str">
        <f t="shared" si="13"/>
        <v/>
      </c>
    </row>
    <row r="444" ht="18.95" hidden="1" customHeight="1" spans="1:11">
      <c r="A444" s="244" t="str">
        <f t="shared" si="12"/>
        <v>否</v>
      </c>
      <c r="B444" s="239">
        <v>2060201</v>
      </c>
      <c r="C444" s="240"/>
      <c r="D444" s="240"/>
      <c r="E444" s="240" t="s">
        <v>135</v>
      </c>
      <c r="F444" s="242" t="s">
        <v>747</v>
      </c>
      <c r="G444" s="238">
        <v>3</v>
      </c>
      <c r="H444" s="243" t="s">
        <v>748</v>
      </c>
      <c r="I444" s="205">
        <v>0</v>
      </c>
      <c r="J444" s="205">
        <v>0</v>
      </c>
      <c r="K444" s="63" t="str">
        <f t="shared" si="13"/>
        <v/>
      </c>
    </row>
    <row r="445" ht="18.95" hidden="1" customHeight="1" spans="1:11">
      <c r="A445" s="244" t="str">
        <f t="shared" si="12"/>
        <v>否</v>
      </c>
      <c r="B445" s="239">
        <v>2060202</v>
      </c>
      <c r="C445" s="240"/>
      <c r="D445" s="240"/>
      <c r="E445" s="240" t="s">
        <v>140</v>
      </c>
      <c r="F445" s="242" t="s">
        <v>749</v>
      </c>
      <c r="G445" s="238">
        <v>3</v>
      </c>
      <c r="H445" s="243" t="s">
        <v>750</v>
      </c>
      <c r="I445" s="205">
        <v>0</v>
      </c>
      <c r="J445" s="205">
        <v>0</v>
      </c>
      <c r="K445" s="63" t="str">
        <f t="shared" si="13"/>
        <v/>
      </c>
    </row>
    <row r="446" ht="18.95" hidden="1" customHeight="1" spans="1:11">
      <c r="A446" s="244" t="str">
        <f t="shared" si="12"/>
        <v>否</v>
      </c>
      <c r="B446" s="239">
        <v>2060203</v>
      </c>
      <c r="C446" s="240"/>
      <c r="D446" s="240"/>
      <c r="E446" s="240" t="s">
        <v>143</v>
      </c>
      <c r="F446" s="242" t="s">
        <v>751</v>
      </c>
      <c r="G446" s="238">
        <v>3</v>
      </c>
      <c r="H446" s="243" t="s">
        <v>752</v>
      </c>
      <c r="I446" s="205">
        <v>0</v>
      </c>
      <c r="J446" s="205">
        <v>0</v>
      </c>
      <c r="K446" s="63" t="str">
        <f t="shared" si="13"/>
        <v/>
      </c>
    </row>
    <row r="447" ht="18.95" hidden="1" customHeight="1" spans="1:11">
      <c r="A447" s="244" t="str">
        <f t="shared" si="12"/>
        <v>否</v>
      </c>
      <c r="B447" s="239">
        <v>2060204</v>
      </c>
      <c r="C447" s="240"/>
      <c r="D447" s="240"/>
      <c r="E447" s="240" t="s">
        <v>146</v>
      </c>
      <c r="F447" s="242" t="s">
        <v>753</v>
      </c>
      <c r="G447" s="238">
        <v>3</v>
      </c>
      <c r="H447" s="243" t="s">
        <v>754</v>
      </c>
      <c r="I447" s="205">
        <v>0</v>
      </c>
      <c r="J447" s="205">
        <v>0</v>
      </c>
      <c r="K447" s="63" t="str">
        <f t="shared" si="13"/>
        <v/>
      </c>
    </row>
    <row r="448" ht="18.95" hidden="1" customHeight="1" spans="1:11">
      <c r="A448" s="244" t="str">
        <f t="shared" si="12"/>
        <v>否</v>
      </c>
      <c r="B448" s="239">
        <v>2060205</v>
      </c>
      <c r="C448" s="240"/>
      <c r="D448" s="240"/>
      <c r="E448" s="240" t="s">
        <v>149</v>
      </c>
      <c r="F448" s="242" t="s">
        <v>755</v>
      </c>
      <c r="G448" s="238">
        <v>3</v>
      </c>
      <c r="H448" s="243" t="s">
        <v>756</v>
      </c>
      <c r="I448" s="205">
        <v>0</v>
      </c>
      <c r="J448" s="205">
        <v>0</v>
      </c>
      <c r="K448" s="63" t="str">
        <f t="shared" si="13"/>
        <v/>
      </c>
    </row>
    <row r="449" ht="18.95" hidden="1" customHeight="1" spans="1:11">
      <c r="A449" s="244" t="str">
        <f t="shared" si="12"/>
        <v>否</v>
      </c>
      <c r="B449" s="239">
        <v>2060206</v>
      </c>
      <c r="C449" s="240"/>
      <c r="D449" s="240"/>
      <c r="E449" s="240" t="s">
        <v>152</v>
      </c>
      <c r="F449" s="242" t="s">
        <v>757</v>
      </c>
      <c r="G449" s="238">
        <v>3</v>
      </c>
      <c r="H449" s="243" t="s">
        <v>758</v>
      </c>
      <c r="I449" s="205">
        <v>0</v>
      </c>
      <c r="J449" s="205">
        <v>0</v>
      </c>
      <c r="K449" s="63" t="str">
        <f t="shared" si="13"/>
        <v/>
      </c>
    </row>
    <row r="450" ht="18.95" hidden="1" customHeight="1" spans="1:11">
      <c r="A450" s="244" t="str">
        <f t="shared" si="12"/>
        <v>否</v>
      </c>
      <c r="B450" s="239">
        <v>2060207</v>
      </c>
      <c r="C450" s="240"/>
      <c r="D450" s="240"/>
      <c r="E450" s="240" t="s">
        <v>155</v>
      </c>
      <c r="F450" s="242" t="s">
        <v>759</v>
      </c>
      <c r="G450" s="238">
        <v>3</v>
      </c>
      <c r="H450" s="243" t="s">
        <v>760</v>
      </c>
      <c r="I450" s="205">
        <v>0</v>
      </c>
      <c r="J450" s="205">
        <v>0</v>
      </c>
      <c r="K450" s="63" t="str">
        <f t="shared" si="13"/>
        <v/>
      </c>
    </row>
    <row r="451" ht="18.95" hidden="1" customHeight="1" spans="1:11">
      <c r="A451" s="244" t="str">
        <f t="shared" si="12"/>
        <v>否</v>
      </c>
      <c r="B451" s="239">
        <v>2060299</v>
      </c>
      <c r="C451" s="240"/>
      <c r="D451" s="240"/>
      <c r="E451" s="240" t="s">
        <v>167</v>
      </c>
      <c r="F451" s="242" t="s">
        <v>761</v>
      </c>
      <c r="G451" s="238">
        <v>3</v>
      </c>
      <c r="H451" s="243" t="s">
        <v>762</v>
      </c>
      <c r="I451" s="205">
        <v>0</v>
      </c>
      <c r="J451" s="205">
        <v>0</v>
      </c>
      <c r="K451" s="63" t="str">
        <f t="shared" si="13"/>
        <v/>
      </c>
    </row>
    <row r="452" ht="18.95" customHeight="1" spans="1:11">
      <c r="A452" s="244" t="str">
        <f t="shared" si="12"/>
        <v>是</v>
      </c>
      <c r="B452" s="239">
        <v>20603</v>
      </c>
      <c r="C452" s="240"/>
      <c r="D452" s="240" t="s">
        <v>143</v>
      </c>
      <c r="E452" s="240"/>
      <c r="F452" s="241" t="s">
        <v>763</v>
      </c>
      <c r="G452" s="238"/>
      <c r="H452" s="204" t="s">
        <v>764</v>
      </c>
      <c r="I452" s="205">
        <f>SUM(I453:I457)</f>
        <v>1570</v>
      </c>
      <c r="J452" s="205">
        <f>SUM(J453:J457)</f>
        <v>1889</v>
      </c>
      <c r="K452" s="63">
        <f t="shared" si="13"/>
        <v>0.203</v>
      </c>
    </row>
    <row r="453" ht="18.95" customHeight="1" spans="1:11">
      <c r="A453" s="244" t="str">
        <f t="shared" si="12"/>
        <v>是</v>
      </c>
      <c r="B453" s="239">
        <v>2060301</v>
      </c>
      <c r="C453" s="240"/>
      <c r="D453" s="240"/>
      <c r="E453" s="240" t="s">
        <v>135</v>
      </c>
      <c r="F453" s="242" t="s">
        <v>747</v>
      </c>
      <c r="G453" s="238">
        <v>3</v>
      </c>
      <c r="H453" s="204" t="s">
        <v>748</v>
      </c>
      <c r="I453" s="205">
        <v>1339</v>
      </c>
      <c r="J453" s="205">
        <v>1305</v>
      </c>
      <c r="K453" s="63">
        <f t="shared" si="13"/>
        <v>-0.025</v>
      </c>
    </row>
    <row r="454" ht="18.95" customHeight="1" spans="1:11">
      <c r="A454" s="244" t="str">
        <f t="shared" si="12"/>
        <v>是</v>
      </c>
      <c r="B454" s="239">
        <v>2060302</v>
      </c>
      <c r="C454" s="240"/>
      <c r="D454" s="240"/>
      <c r="E454" s="240" t="s">
        <v>140</v>
      </c>
      <c r="F454" s="242" t="s">
        <v>765</v>
      </c>
      <c r="G454" s="238">
        <v>3</v>
      </c>
      <c r="H454" s="204" t="s">
        <v>766</v>
      </c>
      <c r="I454" s="205">
        <v>231</v>
      </c>
      <c r="J454" s="205">
        <v>584</v>
      </c>
      <c r="K454" s="63">
        <f t="shared" si="13"/>
        <v>1.528</v>
      </c>
    </row>
    <row r="455" ht="18.95" hidden="1" customHeight="1" spans="1:11">
      <c r="A455" s="244" t="str">
        <f t="shared" ref="A455:A518" si="14">IF(AND(I455=0,J455=0),"否","是")</f>
        <v>否</v>
      </c>
      <c r="B455" s="239">
        <v>2060303</v>
      </c>
      <c r="C455" s="240"/>
      <c r="D455" s="240"/>
      <c r="E455" s="240" t="s">
        <v>143</v>
      </c>
      <c r="F455" s="242" t="s">
        <v>767</v>
      </c>
      <c r="G455" s="238">
        <v>3</v>
      </c>
      <c r="H455" s="243" t="s">
        <v>768</v>
      </c>
      <c r="I455" s="205">
        <v>0</v>
      </c>
      <c r="J455" s="205">
        <v>0</v>
      </c>
      <c r="K455" s="63" t="str">
        <f t="shared" si="13"/>
        <v/>
      </c>
    </row>
    <row r="456" ht="18.95" hidden="1" customHeight="1" spans="1:11">
      <c r="A456" s="244" t="str">
        <f t="shared" si="14"/>
        <v>否</v>
      </c>
      <c r="B456" s="239">
        <v>2060304</v>
      </c>
      <c r="C456" s="240"/>
      <c r="D456" s="240"/>
      <c r="E456" s="240" t="s">
        <v>146</v>
      </c>
      <c r="F456" s="242" t="s">
        <v>769</v>
      </c>
      <c r="G456" s="238">
        <v>3</v>
      </c>
      <c r="H456" s="243" t="s">
        <v>770</v>
      </c>
      <c r="I456" s="205">
        <v>0</v>
      </c>
      <c r="J456" s="205">
        <v>0</v>
      </c>
      <c r="K456" s="63" t="str">
        <f t="shared" si="13"/>
        <v/>
      </c>
    </row>
    <row r="457" ht="18.95" hidden="1" customHeight="1" spans="1:11">
      <c r="A457" s="244" t="str">
        <f t="shared" si="14"/>
        <v>否</v>
      </c>
      <c r="B457" s="239">
        <v>2060399</v>
      </c>
      <c r="C457" s="240"/>
      <c r="D457" s="240"/>
      <c r="E457" s="240" t="s">
        <v>167</v>
      </c>
      <c r="F457" s="242" t="s">
        <v>771</v>
      </c>
      <c r="G457" s="238">
        <v>3</v>
      </c>
      <c r="H457" s="243" t="s">
        <v>772</v>
      </c>
      <c r="I457" s="205">
        <v>0</v>
      </c>
      <c r="J457" s="205">
        <v>0</v>
      </c>
      <c r="K457" s="63" t="str">
        <f t="shared" ref="K457:K522" si="15">IF(OR(VALUE(J457)=0,ISERROR(J457/I457-1)),"",ROUND(J457/I457-1,3))</f>
        <v/>
      </c>
    </row>
    <row r="458" ht="18.95" customHeight="1" spans="1:11">
      <c r="A458" s="244" t="str">
        <f t="shared" si="14"/>
        <v>是</v>
      </c>
      <c r="B458" s="239">
        <v>20604</v>
      </c>
      <c r="C458" s="240"/>
      <c r="D458" s="240" t="s">
        <v>146</v>
      </c>
      <c r="E458" s="240"/>
      <c r="F458" s="241" t="s">
        <v>773</v>
      </c>
      <c r="G458" s="238"/>
      <c r="H458" s="204" t="s">
        <v>774</v>
      </c>
      <c r="I458" s="205">
        <f>SUM(I459:I463)</f>
        <v>278</v>
      </c>
      <c r="J458" s="205">
        <f>SUM(J459:J463)</f>
        <v>384</v>
      </c>
      <c r="K458" s="63">
        <f t="shared" si="15"/>
        <v>0.381</v>
      </c>
    </row>
    <row r="459" ht="18.95" customHeight="1" spans="1:11">
      <c r="A459" s="244" t="str">
        <f t="shared" si="14"/>
        <v>是</v>
      </c>
      <c r="B459" s="239">
        <v>2060401</v>
      </c>
      <c r="C459" s="240"/>
      <c r="D459" s="240"/>
      <c r="E459" s="240" t="s">
        <v>135</v>
      </c>
      <c r="F459" s="242" t="s">
        <v>747</v>
      </c>
      <c r="G459" s="238">
        <v>3</v>
      </c>
      <c r="H459" s="204" t="s">
        <v>748</v>
      </c>
      <c r="I459" s="205">
        <v>0</v>
      </c>
      <c r="J459" s="205">
        <v>38</v>
      </c>
      <c r="K459" s="63" t="str">
        <f t="shared" si="15"/>
        <v/>
      </c>
    </row>
    <row r="460" ht="18.95" customHeight="1" spans="1:11">
      <c r="A460" s="244" t="str">
        <f t="shared" si="14"/>
        <v>是</v>
      </c>
      <c r="B460" s="239">
        <v>2060402</v>
      </c>
      <c r="C460" s="240"/>
      <c r="D460" s="240"/>
      <c r="E460" s="240" t="s">
        <v>140</v>
      </c>
      <c r="F460" s="242" t="s">
        <v>775</v>
      </c>
      <c r="G460" s="238">
        <v>3</v>
      </c>
      <c r="H460" s="204" t="s">
        <v>776</v>
      </c>
      <c r="I460" s="205">
        <v>278</v>
      </c>
      <c r="J460" s="205">
        <v>346</v>
      </c>
      <c r="K460" s="63">
        <f t="shared" si="15"/>
        <v>0.245</v>
      </c>
    </row>
    <row r="461" ht="18.95" hidden="1" customHeight="1" spans="1:11">
      <c r="A461" s="244" t="str">
        <f t="shared" si="14"/>
        <v>否</v>
      </c>
      <c r="B461" s="239">
        <v>2060403</v>
      </c>
      <c r="C461" s="240"/>
      <c r="D461" s="240"/>
      <c r="E461" s="240" t="s">
        <v>143</v>
      </c>
      <c r="F461" s="242" t="s">
        <v>777</v>
      </c>
      <c r="G461" s="238">
        <v>3</v>
      </c>
      <c r="H461" s="243" t="s">
        <v>778</v>
      </c>
      <c r="I461" s="205">
        <v>0</v>
      </c>
      <c r="J461" s="205">
        <v>0</v>
      </c>
      <c r="K461" s="63" t="str">
        <f t="shared" si="15"/>
        <v/>
      </c>
    </row>
    <row r="462" ht="18.95" hidden="1" customHeight="1" spans="1:11">
      <c r="A462" s="244" t="str">
        <f t="shared" si="14"/>
        <v>否</v>
      </c>
      <c r="B462" s="239">
        <v>2060404</v>
      </c>
      <c r="C462" s="240"/>
      <c r="D462" s="240"/>
      <c r="E462" s="240" t="s">
        <v>146</v>
      </c>
      <c r="F462" s="242" t="s">
        <v>779</v>
      </c>
      <c r="G462" s="238">
        <v>3</v>
      </c>
      <c r="H462" s="243" t="s">
        <v>780</v>
      </c>
      <c r="I462" s="205">
        <v>0</v>
      </c>
      <c r="J462" s="205">
        <v>0</v>
      </c>
      <c r="K462" s="63" t="str">
        <f t="shared" si="15"/>
        <v/>
      </c>
    </row>
    <row r="463" ht="18.95" hidden="1" customHeight="1" spans="1:11">
      <c r="A463" s="244" t="str">
        <f t="shared" si="14"/>
        <v>否</v>
      </c>
      <c r="B463" s="239">
        <v>2060499</v>
      </c>
      <c r="C463" s="240"/>
      <c r="D463" s="240"/>
      <c r="E463" s="240" t="s">
        <v>167</v>
      </c>
      <c r="F463" s="242" t="s">
        <v>781</v>
      </c>
      <c r="G463" s="238">
        <v>3</v>
      </c>
      <c r="H463" s="204" t="s">
        <v>782</v>
      </c>
      <c r="I463" s="205">
        <v>0</v>
      </c>
      <c r="J463" s="205">
        <v>0</v>
      </c>
      <c r="K463" s="63" t="str">
        <f t="shared" si="15"/>
        <v/>
      </c>
    </row>
    <row r="464" ht="18.95" customHeight="1" spans="1:11">
      <c r="A464" s="244" t="str">
        <f t="shared" si="14"/>
        <v>是</v>
      </c>
      <c r="B464" s="239">
        <v>20605</v>
      </c>
      <c r="C464" s="240"/>
      <c r="D464" s="240" t="s">
        <v>149</v>
      </c>
      <c r="E464" s="240"/>
      <c r="F464" s="241" t="s">
        <v>783</v>
      </c>
      <c r="G464" s="238"/>
      <c r="H464" s="204" t="s">
        <v>784</v>
      </c>
      <c r="I464" s="205">
        <f>SUM(I465:I468)</f>
        <v>183</v>
      </c>
      <c r="J464" s="205">
        <f>SUM(J465:J468)</f>
        <v>100</v>
      </c>
      <c r="K464" s="63">
        <f t="shared" si="15"/>
        <v>-0.454</v>
      </c>
    </row>
    <row r="465" ht="18.95" hidden="1" customHeight="1" spans="1:11">
      <c r="A465" s="244" t="str">
        <f t="shared" si="14"/>
        <v>否</v>
      </c>
      <c r="B465" s="239">
        <v>2060501</v>
      </c>
      <c r="C465" s="240"/>
      <c r="D465" s="240"/>
      <c r="E465" s="240" t="s">
        <v>135</v>
      </c>
      <c r="F465" s="242" t="s">
        <v>747</v>
      </c>
      <c r="G465" s="238">
        <v>3</v>
      </c>
      <c r="H465" s="243" t="s">
        <v>748</v>
      </c>
      <c r="I465" s="205">
        <v>0</v>
      </c>
      <c r="J465" s="205">
        <v>0</v>
      </c>
      <c r="K465" s="63" t="str">
        <f t="shared" si="15"/>
        <v/>
      </c>
    </row>
    <row r="466" ht="18.95" hidden="1" customHeight="1" spans="1:11">
      <c r="A466" s="244" t="str">
        <f t="shared" si="14"/>
        <v>否</v>
      </c>
      <c r="B466" s="239">
        <v>2060502</v>
      </c>
      <c r="C466" s="240"/>
      <c r="D466" s="240"/>
      <c r="E466" s="240" t="s">
        <v>140</v>
      </c>
      <c r="F466" s="242" t="s">
        <v>785</v>
      </c>
      <c r="G466" s="238">
        <v>3</v>
      </c>
      <c r="H466" s="204" t="s">
        <v>786</v>
      </c>
      <c r="I466" s="205">
        <v>0</v>
      </c>
      <c r="J466" s="205">
        <v>0</v>
      </c>
      <c r="K466" s="63" t="str">
        <f t="shared" si="15"/>
        <v/>
      </c>
    </row>
    <row r="467" ht="18.95" customHeight="1" spans="1:11">
      <c r="A467" s="244" t="str">
        <f t="shared" si="14"/>
        <v>是</v>
      </c>
      <c r="B467" s="239">
        <v>2060503</v>
      </c>
      <c r="C467" s="240"/>
      <c r="D467" s="240"/>
      <c r="E467" s="240" t="s">
        <v>143</v>
      </c>
      <c r="F467" s="242" t="s">
        <v>787</v>
      </c>
      <c r="G467" s="238">
        <v>3</v>
      </c>
      <c r="H467" s="204" t="s">
        <v>788</v>
      </c>
      <c r="I467" s="205">
        <v>183</v>
      </c>
      <c r="J467" s="205">
        <v>100</v>
      </c>
      <c r="K467" s="63">
        <f t="shared" si="15"/>
        <v>-0.454</v>
      </c>
    </row>
    <row r="468" ht="18.95" hidden="1" customHeight="1" spans="1:11">
      <c r="A468" s="244" t="str">
        <f t="shared" si="14"/>
        <v>否</v>
      </c>
      <c r="B468" s="239">
        <v>2060599</v>
      </c>
      <c r="C468" s="240"/>
      <c r="D468" s="240"/>
      <c r="E468" s="240" t="s">
        <v>167</v>
      </c>
      <c r="F468" s="242" t="s">
        <v>789</v>
      </c>
      <c r="G468" s="238">
        <v>3</v>
      </c>
      <c r="H468" s="204" t="s">
        <v>790</v>
      </c>
      <c r="I468" s="205">
        <v>0</v>
      </c>
      <c r="J468" s="205">
        <v>0</v>
      </c>
      <c r="K468" s="63" t="str">
        <f t="shared" si="15"/>
        <v/>
      </c>
    </row>
    <row r="469" ht="18.95" customHeight="1" spans="1:11">
      <c r="A469" s="244" t="str">
        <f t="shared" si="14"/>
        <v>是</v>
      </c>
      <c r="B469" s="239">
        <v>20606</v>
      </c>
      <c r="C469" s="240"/>
      <c r="D469" s="240" t="s">
        <v>152</v>
      </c>
      <c r="E469" s="240"/>
      <c r="F469" s="241" t="s">
        <v>791</v>
      </c>
      <c r="G469" s="238"/>
      <c r="H469" s="204" t="s">
        <v>792</v>
      </c>
      <c r="I469" s="205">
        <f>SUM(I470:I473)</f>
        <v>541</v>
      </c>
      <c r="J469" s="205">
        <f>SUM(J470:J473)</f>
        <v>586</v>
      </c>
      <c r="K469" s="63">
        <f t="shared" si="15"/>
        <v>0.083</v>
      </c>
    </row>
    <row r="470" ht="18.95" customHeight="1" spans="1:11">
      <c r="A470" s="244" t="str">
        <f t="shared" si="14"/>
        <v>是</v>
      </c>
      <c r="B470" s="239">
        <v>2060601</v>
      </c>
      <c r="C470" s="240"/>
      <c r="D470" s="240"/>
      <c r="E470" s="240" t="s">
        <v>135</v>
      </c>
      <c r="F470" s="242" t="s">
        <v>793</v>
      </c>
      <c r="G470" s="238">
        <v>3</v>
      </c>
      <c r="H470" s="204" t="s">
        <v>794</v>
      </c>
      <c r="I470" s="205">
        <v>371</v>
      </c>
      <c r="J470" s="205">
        <v>341</v>
      </c>
      <c r="K470" s="63">
        <f t="shared" si="15"/>
        <v>-0.081</v>
      </c>
    </row>
    <row r="471" ht="18.95" customHeight="1" spans="1:11">
      <c r="A471" s="244" t="str">
        <f t="shared" si="14"/>
        <v>是</v>
      </c>
      <c r="B471" s="239">
        <v>2060602</v>
      </c>
      <c r="C471" s="240"/>
      <c r="D471" s="240"/>
      <c r="E471" s="240" t="s">
        <v>140</v>
      </c>
      <c r="F471" s="242" t="s">
        <v>795</v>
      </c>
      <c r="G471" s="238">
        <v>3</v>
      </c>
      <c r="H471" s="204" t="s">
        <v>796</v>
      </c>
      <c r="I471" s="205">
        <v>170</v>
      </c>
      <c r="J471" s="205">
        <v>245</v>
      </c>
      <c r="K471" s="63">
        <f t="shared" si="15"/>
        <v>0.441</v>
      </c>
    </row>
    <row r="472" ht="18.95" hidden="1" customHeight="1" spans="1:11">
      <c r="A472" s="244" t="str">
        <f t="shared" si="14"/>
        <v>否</v>
      </c>
      <c r="B472" s="239">
        <v>2060603</v>
      </c>
      <c r="C472" s="240"/>
      <c r="D472" s="240"/>
      <c r="E472" s="240" t="s">
        <v>143</v>
      </c>
      <c r="F472" s="242" t="s">
        <v>797</v>
      </c>
      <c r="G472" s="238">
        <v>3</v>
      </c>
      <c r="H472" s="243" t="s">
        <v>798</v>
      </c>
      <c r="I472" s="205">
        <v>0</v>
      </c>
      <c r="J472" s="205">
        <v>0</v>
      </c>
      <c r="K472" s="63" t="str">
        <f t="shared" si="15"/>
        <v/>
      </c>
    </row>
    <row r="473" ht="18.95" hidden="1" customHeight="1" spans="1:11">
      <c r="A473" s="244" t="str">
        <f t="shared" si="14"/>
        <v>否</v>
      </c>
      <c r="B473" s="239">
        <v>2060699</v>
      </c>
      <c r="C473" s="240"/>
      <c r="D473" s="240"/>
      <c r="E473" s="240" t="s">
        <v>167</v>
      </c>
      <c r="F473" s="242" t="s">
        <v>799</v>
      </c>
      <c r="G473" s="238">
        <v>3</v>
      </c>
      <c r="H473" s="243" t="s">
        <v>800</v>
      </c>
      <c r="I473" s="205">
        <v>0</v>
      </c>
      <c r="J473" s="205">
        <v>0</v>
      </c>
      <c r="K473" s="63" t="str">
        <f t="shared" si="15"/>
        <v/>
      </c>
    </row>
    <row r="474" ht="18.95" customHeight="1" spans="1:11">
      <c r="A474" s="244" t="str">
        <f t="shared" si="14"/>
        <v>是</v>
      </c>
      <c r="B474" s="239">
        <v>20607</v>
      </c>
      <c r="C474" s="240"/>
      <c r="D474" s="240" t="s">
        <v>155</v>
      </c>
      <c r="E474" s="240"/>
      <c r="F474" s="241" t="s">
        <v>801</v>
      </c>
      <c r="G474" s="238"/>
      <c r="H474" s="204" t="s">
        <v>802</v>
      </c>
      <c r="I474" s="205">
        <f>SUM(I475:I480)</f>
        <v>364</v>
      </c>
      <c r="J474" s="205">
        <f>SUM(J475:J480)</f>
        <v>542</v>
      </c>
      <c r="K474" s="63">
        <f t="shared" si="15"/>
        <v>0.489</v>
      </c>
    </row>
    <row r="475" ht="18.95" hidden="1" customHeight="1" spans="1:11">
      <c r="A475" s="244" t="str">
        <f t="shared" si="14"/>
        <v>否</v>
      </c>
      <c r="B475" s="239">
        <v>2060701</v>
      </c>
      <c r="C475" s="240"/>
      <c r="D475" s="240"/>
      <c r="E475" s="240" t="s">
        <v>135</v>
      </c>
      <c r="F475" s="242" t="s">
        <v>747</v>
      </c>
      <c r="G475" s="238">
        <v>3</v>
      </c>
      <c r="H475" s="243" t="s">
        <v>748</v>
      </c>
      <c r="I475" s="205">
        <v>0</v>
      </c>
      <c r="J475" s="205">
        <v>0</v>
      </c>
      <c r="K475" s="63" t="str">
        <f t="shared" si="15"/>
        <v/>
      </c>
    </row>
    <row r="476" ht="18.95" customHeight="1" spans="1:11">
      <c r="A476" s="244" t="str">
        <f t="shared" si="14"/>
        <v>是</v>
      </c>
      <c r="B476" s="239">
        <v>2060702</v>
      </c>
      <c r="C476" s="240"/>
      <c r="D476" s="240"/>
      <c r="E476" s="240" t="s">
        <v>140</v>
      </c>
      <c r="F476" s="242" t="s">
        <v>803</v>
      </c>
      <c r="G476" s="238">
        <v>3</v>
      </c>
      <c r="H476" s="204" t="s">
        <v>804</v>
      </c>
      <c r="I476" s="205">
        <v>263</v>
      </c>
      <c r="J476" s="205">
        <v>422</v>
      </c>
      <c r="K476" s="63">
        <f t="shared" si="15"/>
        <v>0.605</v>
      </c>
    </row>
    <row r="477" ht="18.95" hidden="1" customHeight="1" spans="1:11">
      <c r="A477" s="244" t="str">
        <f t="shared" si="14"/>
        <v>否</v>
      </c>
      <c r="B477" s="239">
        <v>2060703</v>
      </c>
      <c r="C477" s="240"/>
      <c r="D477" s="240"/>
      <c r="E477" s="240" t="s">
        <v>143</v>
      </c>
      <c r="F477" s="242" t="s">
        <v>805</v>
      </c>
      <c r="G477" s="238">
        <v>3</v>
      </c>
      <c r="H477" s="243" t="s">
        <v>806</v>
      </c>
      <c r="I477" s="205">
        <v>0</v>
      </c>
      <c r="J477" s="205">
        <v>0</v>
      </c>
      <c r="K477" s="63" t="str">
        <f t="shared" si="15"/>
        <v/>
      </c>
    </row>
    <row r="478" ht="18.95" hidden="1" customHeight="1" spans="1:11">
      <c r="A478" s="244" t="str">
        <f t="shared" si="14"/>
        <v>否</v>
      </c>
      <c r="B478" s="239">
        <v>2060704</v>
      </c>
      <c r="C478" s="240"/>
      <c r="D478" s="240"/>
      <c r="E478" s="240" t="s">
        <v>146</v>
      </c>
      <c r="F478" s="242" t="s">
        <v>807</v>
      </c>
      <c r="G478" s="238">
        <v>3</v>
      </c>
      <c r="H478" s="243" t="s">
        <v>808</v>
      </c>
      <c r="I478" s="205">
        <v>0</v>
      </c>
      <c r="J478" s="205">
        <v>0</v>
      </c>
      <c r="K478" s="63" t="str">
        <f t="shared" si="15"/>
        <v/>
      </c>
    </row>
    <row r="479" ht="18.95" customHeight="1" spans="1:11">
      <c r="A479" s="244" t="str">
        <f t="shared" si="14"/>
        <v>是</v>
      </c>
      <c r="B479" s="239">
        <v>2060705</v>
      </c>
      <c r="C479" s="240"/>
      <c r="D479" s="240"/>
      <c r="E479" s="240" t="s">
        <v>149</v>
      </c>
      <c r="F479" s="242" t="s">
        <v>809</v>
      </c>
      <c r="G479" s="238">
        <v>3</v>
      </c>
      <c r="H479" s="204" t="s">
        <v>810</v>
      </c>
      <c r="I479" s="205">
        <v>101</v>
      </c>
      <c r="J479" s="205">
        <v>120</v>
      </c>
      <c r="K479" s="63">
        <f t="shared" si="15"/>
        <v>0.188</v>
      </c>
    </row>
    <row r="480" ht="18.95" hidden="1" customHeight="1" spans="1:11">
      <c r="A480" s="244" t="str">
        <f t="shared" si="14"/>
        <v>否</v>
      </c>
      <c r="B480" s="239">
        <v>2060799</v>
      </c>
      <c r="C480" s="240"/>
      <c r="D480" s="240"/>
      <c r="E480" s="240" t="s">
        <v>167</v>
      </c>
      <c r="F480" s="242" t="s">
        <v>811</v>
      </c>
      <c r="G480" s="238">
        <v>3</v>
      </c>
      <c r="H480" s="243" t="s">
        <v>812</v>
      </c>
      <c r="I480" s="205">
        <v>0</v>
      </c>
      <c r="J480" s="205">
        <v>0</v>
      </c>
      <c r="K480" s="63" t="str">
        <f t="shared" si="15"/>
        <v/>
      </c>
    </row>
    <row r="481" ht="18.95" hidden="1" customHeight="1" spans="1:11">
      <c r="A481" s="244" t="str">
        <f t="shared" si="14"/>
        <v>否</v>
      </c>
      <c r="B481" s="239">
        <v>20608</v>
      </c>
      <c r="C481" s="240"/>
      <c r="D481" s="240" t="s">
        <v>158</v>
      </c>
      <c r="E481" s="240"/>
      <c r="F481" s="241" t="s">
        <v>813</v>
      </c>
      <c r="G481" s="238"/>
      <c r="H481" s="243" t="s">
        <v>814</v>
      </c>
      <c r="I481" s="205">
        <f>SUM(I482:I484)</f>
        <v>0</v>
      </c>
      <c r="J481" s="205">
        <f>SUM(J482:J484)</f>
        <v>0</v>
      </c>
      <c r="K481" s="63" t="str">
        <f t="shared" si="15"/>
        <v/>
      </c>
    </row>
    <row r="482" ht="18.95" hidden="1" customHeight="1" spans="1:11">
      <c r="A482" s="244" t="str">
        <f t="shared" si="14"/>
        <v>否</v>
      </c>
      <c r="B482" s="239">
        <v>2060801</v>
      </c>
      <c r="C482" s="240"/>
      <c r="D482" s="240"/>
      <c r="E482" s="240" t="s">
        <v>135</v>
      </c>
      <c r="F482" s="242" t="s">
        <v>815</v>
      </c>
      <c r="G482" s="238">
        <v>3</v>
      </c>
      <c r="H482" s="243" t="s">
        <v>816</v>
      </c>
      <c r="I482" s="205">
        <v>0</v>
      </c>
      <c r="J482" s="205">
        <v>0</v>
      </c>
      <c r="K482" s="63" t="str">
        <f t="shared" si="15"/>
        <v/>
      </c>
    </row>
    <row r="483" ht="18.95" hidden="1" customHeight="1" spans="1:11">
      <c r="A483" s="244" t="str">
        <f t="shared" si="14"/>
        <v>否</v>
      </c>
      <c r="B483" s="239">
        <v>2060802</v>
      </c>
      <c r="C483" s="240"/>
      <c r="D483" s="240"/>
      <c r="E483" s="240" t="s">
        <v>140</v>
      </c>
      <c r="F483" s="242" t="s">
        <v>817</v>
      </c>
      <c r="G483" s="238">
        <v>3</v>
      </c>
      <c r="H483" s="243" t="s">
        <v>818</v>
      </c>
      <c r="I483" s="205">
        <v>0</v>
      </c>
      <c r="J483" s="205">
        <v>0</v>
      </c>
      <c r="K483" s="63" t="str">
        <f t="shared" si="15"/>
        <v/>
      </c>
    </row>
    <row r="484" ht="18.95" hidden="1" customHeight="1" spans="1:11">
      <c r="A484" s="244" t="str">
        <f t="shared" si="14"/>
        <v>否</v>
      </c>
      <c r="B484" s="239">
        <v>2060899</v>
      </c>
      <c r="C484" s="240"/>
      <c r="D484" s="240"/>
      <c r="E484" s="240" t="s">
        <v>167</v>
      </c>
      <c r="F484" s="242" t="s">
        <v>819</v>
      </c>
      <c r="G484" s="238">
        <v>3</v>
      </c>
      <c r="H484" s="243" t="s">
        <v>820</v>
      </c>
      <c r="I484" s="205">
        <v>0</v>
      </c>
      <c r="J484" s="205">
        <v>0</v>
      </c>
      <c r="K484" s="63" t="str">
        <f t="shared" si="15"/>
        <v/>
      </c>
    </row>
    <row r="485" ht="18.95" hidden="1" customHeight="1" spans="1:11">
      <c r="A485" s="244" t="str">
        <f t="shared" si="14"/>
        <v>否</v>
      </c>
      <c r="B485" s="239">
        <v>20609</v>
      </c>
      <c r="C485" s="240"/>
      <c r="D485" s="240" t="s">
        <v>161</v>
      </c>
      <c r="E485" s="249"/>
      <c r="F485" s="241" t="s">
        <v>821</v>
      </c>
      <c r="G485" s="238"/>
      <c r="H485" s="243" t="s">
        <v>2295</v>
      </c>
      <c r="I485" s="205">
        <f>SUM(I486:I487)</f>
        <v>0</v>
      </c>
      <c r="J485" s="205">
        <f>SUM(J486:J487)</f>
        <v>0</v>
      </c>
      <c r="K485" s="63" t="str">
        <f t="shared" si="15"/>
        <v/>
      </c>
    </row>
    <row r="486" ht="18.95" hidden="1" customHeight="1" spans="1:11">
      <c r="A486" s="244" t="str">
        <f t="shared" si="14"/>
        <v>否</v>
      </c>
      <c r="B486" s="239" t="s">
        <v>823</v>
      </c>
      <c r="C486" s="240"/>
      <c r="D486" s="240"/>
      <c r="E486" s="322" t="s">
        <v>135</v>
      </c>
      <c r="F486" s="248" t="s">
        <v>824</v>
      </c>
      <c r="G486" s="238"/>
      <c r="H486" s="244" t="s">
        <v>825</v>
      </c>
      <c r="I486" s="205">
        <v>0</v>
      </c>
      <c r="J486" s="205">
        <v>0</v>
      </c>
      <c r="K486" s="63"/>
    </row>
    <row r="487" ht="18.95" hidden="1" customHeight="1" spans="1:11">
      <c r="A487" s="244" t="str">
        <f t="shared" si="14"/>
        <v>否</v>
      </c>
      <c r="B487" s="239" t="s">
        <v>826</v>
      </c>
      <c r="C487" s="240"/>
      <c r="D487" s="240"/>
      <c r="E487" s="322" t="s">
        <v>140</v>
      </c>
      <c r="F487" s="248" t="s">
        <v>827</v>
      </c>
      <c r="G487" s="238"/>
      <c r="H487" s="244" t="s">
        <v>828</v>
      </c>
      <c r="I487" s="205">
        <v>0</v>
      </c>
      <c r="J487" s="205">
        <v>0</v>
      </c>
      <c r="K487" s="63"/>
    </row>
    <row r="488" ht="18.95" customHeight="1" spans="1:11">
      <c r="A488" s="244" t="str">
        <f t="shared" si="14"/>
        <v>是</v>
      </c>
      <c r="B488" s="239">
        <v>20699</v>
      </c>
      <c r="C488" s="240"/>
      <c r="D488" s="240" t="s">
        <v>167</v>
      </c>
      <c r="E488" s="240"/>
      <c r="F488" s="241" t="s">
        <v>829</v>
      </c>
      <c r="G488" s="238"/>
      <c r="H488" s="204" t="s">
        <v>830</v>
      </c>
      <c r="I488" s="205">
        <f>SUM(I489:I492)</f>
        <v>233</v>
      </c>
      <c r="J488" s="205">
        <f>SUM(J489:J492)</f>
        <v>0</v>
      </c>
      <c r="K488" s="63" t="str">
        <f t="shared" si="15"/>
        <v/>
      </c>
    </row>
    <row r="489" ht="18.95" customHeight="1" spans="1:11">
      <c r="A489" s="244" t="str">
        <f t="shared" si="14"/>
        <v>是</v>
      </c>
      <c r="B489" s="239">
        <v>2069901</v>
      </c>
      <c r="C489" s="240"/>
      <c r="D489" s="240"/>
      <c r="E489" s="240" t="s">
        <v>135</v>
      </c>
      <c r="F489" s="242" t="s">
        <v>831</v>
      </c>
      <c r="G489" s="238">
        <v>3</v>
      </c>
      <c r="H489" s="204" t="s">
        <v>832</v>
      </c>
      <c r="I489" s="205">
        <v>233</v>
      </c>
      <c r="J489" s="205"/>
      <c r="K489" s="63" t="str">
        <f t="shared" si="15"/>
        <v/>
      </c>
    </row>
    <row r="490" ht="18.95" hidden="1" customHeight="1" spans="1:11">
      <c r="A490" s="244" t="str">
        <f t="shared" si="14"/>
        <v>否</v>
      </c>
      <c r="B490" s="239">
        <v>2069902</v>
      </c>
      <c r="C490" s="240"/>
      <c r="D490" s="240"/>
      <c r="E490" s="240" t="s">
        <v>140</v>
      </c>
      <c r="F490" s="242" t="s">
        <v>833</v>
      </c>
      <c r="G490" s="238">
        <v>3</v>
      </c>
      <c r="H490" s="243" t="s">
        <v>834</v>
      </c>
      <c r="I490" s="205">
        <v>0</v>
      </c>
      <c r="J490" s="205">
        <v>0</v>
      </c>
      <c r="K490" s="63" t="str">
        <f t="shared" si="15"/>
        <v/>
      </c>
    </row>
    <row r="491" ht="18.95" hidden="1" customHeight="1" spans="1:11">
      <c r="A491" s="244" t="str">
        <f t="shared" si="14"/>
        <v>否</v>
      </c>
      <c r="B491" s="239">
        <v>2069903</v>
      </c>
      <c r="C491" s="240"/>
      <c r="D491" s="240"/>
      <c r="E491" s="240" t="s">
        <v>143</v>
      </c>
      <c r="F491" s="242" t="s">
        <v>835</v>
      </c>
      <c r="G491" s="238">
        <v>3</v>
      </c>
      <c r="H491" s="243" t="s">
        <v>836</v>
      </c>
      <c r="I491" s="205">
        <v>0</v>
      </c>
      <c r="J491" s="205">
        <v>0</v>
      </c>
      <c r="K491" s="63" t="str">
        <f t="shared" si="15"/>
        <v/>
      </c>
    </row>
    <row r="492" ht="18.95" hidden="1" customHeight="1" spans="1:11">
      <c r="A492" s="244" t="str">
        <f t="shared" si="14"/>
        <v>否</v>
      </c>
      <c r="B492" s="239">
        <v>2069999</v>
      </c>
      <c r="C492" s="240"/>
      <c r="D492" s="240"/>
      <c r="E492" s="240" t="s">
        <v>167</v>
      </c>
      <c r="F492" s="242" t="s">
        <v>829</v>
      </c>
      <c r="G492" s="238">
        <v>3</v>
      </c>
      <c r="H492" s="243" t="s">
        <v>837</v>
      </c>
      <c r="I492" s="205">
        <v>0</v>
      </c>
      <c r="J492" s="205">
        <v>0</v>
      </c>
      <c r="K492" s="63" t="str">
        <f t="shared" si="15"/>
        <v/>
      </c>
    </row>
    <row r="493" s="215" customFormat="1" ht="18.95" customHeight="1" spans="1:11">
      <c r="A493" s="244" t="str">
        <f t="shared" si="14"/>
        <v>是</v>
      </c>
      <c r="B493" s="236">
        <v>207</v>
      </c>
      <c r="C493" s="237" t="s">
        <v>838</v>
      </c>
      <c r="D493" s="237" t="s">
        <v>132</v>
      </c>
      <c r="E493" s="237"/>
      <c r="F493" s="237" t="s">
        <v>839</v>
      </c>
      <c r="G493" s="238"/>
      <c r="H493" s="202" t="s">
        <v>840</v>
      </c>
      <c r="I493" s="203">
        <f>SUMIFS(I$494:I$541,$D$494:$D$541,"&lt;&gt;")</f>
        <v>10632</v>
      </c>
      <c r="J493" s="203">
        <f>SUMIFS(J$494:J$541,$D$494:$D$541,"&lt;&gt;")</f>
        <v>13232</v>
      </c>
      <c r="K493" s="140">
        <f t="shared" si="15"/>
        <v>0.245</v>
      </c>
    </row>
    <row r="494" ht="18.95" customHeight="1" spans="1:11">
      <c r="A494" s="244" t="str">
        <f t="shared" si="14"/>
        <v>是</v>
      </c>
      <c r="B494" s="239">
        <v>20701</v>
      </c>
      <c r="C494" s="240"/>
      <c r="D494" s="240" t="s">
        <v>135</v>
      </c>
      <c r="E494" s="240"/>
      <c r="F494" s="241" t="s">
        <v>841</v>
      </c>
      <c r="G494" s="238"/>
      <c r="H494" s="204" t="s">
        <v>842</v>
      </c>
      <c r="I494" s="205">
        <f>SUM(I495:I507)</f>
        <v>4353</v>
      </c>
      <c r="J494" s="205">
        <f>SUM(J495:J507)</f>
        <v>6075</v>
      </c>
      <c r="K494" s="63">
        <f t="shared" si="15"/>
        <v>0.396</v>
      </c>
    </row>
    <row r="495" ht="18.95" customHeight="1" spans="1:11">
      <c r="A495" s="244" t="str">
        <f t="shared" si="14"/>
        <v>是</v>
      </c>
      <c r="B495" s="239">
        <v>2070101</v>
      </c>
      <c r="C495" s="240"/>
      <c r="D495" s="240"/>
      <c r="E495" s="240" t="s">
        <v>135</v>
      </c>
      <c r="F495" s="242" t="s">
        <v>138</v>
      </c>
      <c r="G495" s="238">
        <v>3</v>
      </c>
      <c r="H495" s="204" t="s">
        <v>139</v>
      </c>
      <c r="I495" s="205">
        <v>762</v>
      </c>
      <c r="J495" s="205">
        <v>962</v>
      </c>
      <c r="K495" s="63">
        <f t="shared" si="15"/>
        <v>0.262</v>
      </c>
    </row>
    <row r="496" ht="18.95" customHeight="1" spans="1:11">
      <c r="A496" s="244" t="str">
        <f t="shared" si="14"/>
        <v>是</v>
      </c>
      <c r="B496" s="239">
        <v>2070102</v>
      </c>
      <c r="C496" s="240"/>
      <c r="D496" s="240"/>
      <c r="E496" s="240" t="s">
        <v>140</v>
      </c>
      <c r="F496" s="242" t="s">
        <v>141</v>
      </c>
      <c r="G496" s="238">
        <v>3</v>
      </c>
      <c r="H496" s="204" t="s">
        <v>142</v>
      </c>
      <c r="I496" s="205">
        <v>170</v>
      </c>
      <c r="J496" s="205">
        <v>147</v>
      </c>
      <c r="K496" s="63">
        <f t="shared" si="15"/>
        <v>-0.135</v>
      </c>
    </row>
    <row r="497" ht="18.95" hidden="1" customHeight="1" spans="1:11">
      <c r="A497" s="244" t="str">
        <f t="shared" si="14"/>
        <v>否</v>
      </c>
      <c r="B497" s="239">
        <v>2070103</v>
      </c>
      <c r="C497" s="240"/>
      <c r="D497" s="240"/>
      <c r="E497" s="240" t="s">
        <v>143</v>
      </c>
      <c r="F497" s="242" t="s">
        <v>144</v>
      </c>
      <c r="G497" s="238">
        <v>3</v>
      </c>
      <c r="H497" s="243" t="s">
        <v>145</v>
      </c>
      <c r="I497" s="205">
        <v>0</v>
      </c>
      <c r="J497" s="205">
        <v>0</v>
      </c>
      <c r="K497" s="63" t="str">
        <f t="shared" si="15"/>
        <v/>
      </c>
    </row>
    <row r="498" ht="18.95" customHeight="1" spans="1:11">
      <c r="A498" s="244" t="str">
        <f t="shared" si="14"/>
        <v>是</v>
      </c>
      <c r="B498" s="239">
        <v>2070104</v>
      </c>
      <c r="C498" s="240"/>
      <c r="D498" s="240"/>
      <c r="E498" s="240" t="s">
        <v>146</v>
      </c>
      <c r="F498" s="242" t="s">
        <v>843</v>
      </c>
      <c r="G498" s="238">
        <v>3</v>
      </c>
      <c r="H498" s="204" t="s">
        <v>844</v>
      </c>
      <c r="I498" s="205">
        <v>638</v>
      </c>
      <c r="J498" s="205">
        <v>658</v>
      </c>
      <c r="K498" s="63">
        <f t="shared" si="15"/>
        <v>0.031</v>
      </c>
    </row>
    <row r="499" ht="18.95" hidden="1" customHeight="1" spans="1:11">
      <c r="A499" s="244" t="str">
        <f t="shared" si="14"/>
        <v>否</v>
      </c>
      <c r="B499" s="239">
        <v>2070105</v>
      </c>
      <c r="C499" s="240"/>
      <c r="D499" s="240"/>
      <c r="E499" s="240" t="s">
        <v>149</v>
      </c>
      <c r="F499" s="242" t="s">
        <v>845</v>
      </c>
      <c r="G499" s="238">
        <v>3</v>
      </c>
      <c r="H499" s="243" t="s">
        <v>846</v>
      </c>
      <c r="I499" s="205">
        <v>0</v>
      </c>
      <c r="J499" s="205">
        <v>0</v>
      </c>
      <c r="K499" s="63" t="str">
        <f t="shared" si="15"/>
        <v/>
      </c>
    </row>
    <row r="500" ht="18.95" customHeight="1" spans="1:11">
      <c r="A500" s="244" t="str">
        <f t="shared" si="14"/>
        <v>是</v>
      </c>
      <c r="B500" s="239">
        <v>2070106</v>
      </c>
      <c r="C500" s="240"/>
      <c r="D500" s="240"/>
      <c r="E500" s="240" t="s">
        <v>152</v>
      </c>
      <c r="F500" s="242" t="s">
        <v>847</v>
      </c>
      <c r="G500" s="238">
        <v>3</v>
      </c>
      <c r="H500" s="204" t="s">
        <v>848</v>
      </c>
      <c r="I500" s="205">
        <v>305</v>
      </c>
      <c r="J500" s="205">
        <v>310</v>
      </c>
      <c r="K500" s="63">
        <f t="shared" si="15"/>
        <v>0.016</v>
      </c>
    </row>
    <row r="501" ht="18.95" customHeight="1" spans="1:11">
      <c r="A501" s="244" t="str">
        <f t="shared" si="14"/>
        <v>是</v>
      </c>
      <c r="B501" s="239">
        <v>2070107</v>
      </c>
      <c r="C501" s="240"/>
      <c r="D501" s="240"/>
      <c r="E501" s="240" t="s">
        <v>155</v>
      </c>
      <c r="F501" s="242" t="s">
        <v>849</v>
      </c>
      <c r="G501" s="238">
        <v>3</v>
      </c>
      <c r="H501" s="204" t="s">
        <v>850</v>
      </c>
      <c r="I501" s="205">
        <v>2047</v>
      </c>
      <c r="J501" s="205">
        <v>3079</v>
      </c>
      <c r="K501" s="63">
        <f t="shared" si="15"/>
        <v>0.504</v>
      </c>
    </row>
    <row r="502" ht="18.95" customHeight="1" spans="1:11">
      <c r="A502" s="244" t="str">
        <f t="shared" si="14"/>
        <v>是</v>
      </c>
      <c r="B502" s="239">
        <v>2070108</v>
      </c>
      <c r="C502" s="240"/>
      <c r="D502" s="240"/>
      <c r="E502" s="240" t="s">
        <v>158</v>
      </c>
      <c r="F502" s="242" t="s">
        <v>851</v>
      </c>
      <c r="G502" s="238">
        <v>3</v>
      </c>
      <c r="H502" s="204" t="s">
        <v>852</v>
      </c>
      <c r="I502" s="205">
        <v>38</v>
      </c>
      <c r="J502" s="205">
        <v>360</v>
      </c>
      <c r="K502" s="63">
        <f t="shared" si="15"/>
        <v>8.474</v>
      </c>
    </row>
    <row r="503" ht="18.95" customHeight="1" spans="1:11">
      <c r="A503" s="244" t="str">
        <f t="shared" si="14"/>
        <v>是</v>
      </c>
      <c r="B503" s="239">
        <v>2070109</v>
      </c>
      <c r="C503" s="240"/>
      <c r="D503" s="240"/>
      <c r="E503" s="240" t="s">
        <v>161</v>
      </c>
      <c r="F503" s="242" t="s">
        <v>853</v>
      </c>
      <c r="G503" s="238">
        <v>3</v>
      </c>
      <c r="H503" s="204" t="s">
        <v>854</v>
      </c>
      <c r="I503" s="205">
        <v>329</v>
      </c>
      <c r="J503" s="205">
        <v>345</v>
      </c>
      <c r="K503" s="63">
        <f t="shared" si="15"/>
        <v>0.049</v>
      </c>
    </row>
    <row r="504" ht="18.95" hidden="1" customHeight="1" spans="1:11">
      <c r="A504" s="244" t="str">
        <f t="shared" si="14"/>
        <v>否</v>
      </c>
      <c r="B504" s="239">
        <v>2070110</v>
      </c>
      <c r="C504" s="240"/>
      <c r="D504" s="240"/>
      <c r="E504" s="240" t="s">
        <v>272</v>
      </c>
      <c r="F504" s="242" t="s">
        <v>855</v>
      </c>
      <c r="G504" s="238">
        <v>3</v>
      </c>
      <c r="H504" s="243" t="s">
        <v>856</v>
      </c>
      <c r="I504" s="205">
        <v>0</v>
      </c>
      <c r="J504" s="205">
        <v>0</v>
      </c>
      <c r="K504" s="63" t="str">
        <f t="shared" si="15"/>
        <v/>
      </c>
    </row>
    <row r="505" ht="18.95" customHeight="1" spans="1:11">
      <c r="A505" s="244" t="str">
        <f t="shared" si="14"/>
        <v>是</v>
      </c>
      <c r="B505" s="239">
        <v>2070111</v>
      </c>
      <c r="C505" s="240"/>
      <c r="D505" s="240"/>
      <c r="E505" s="240" t="s">
        <v>289</v>
      </c>
      <c r="F505" s="242" t="s">
        <v>857</v>
      </c>
      <c r="G505" s="238">
        <v>3</v>
      </c>
      <c r="H505" s="204" t="s">
        <v>858</v>
      </c>
      <c r="I505" s="205">
        <v>56</v>
      </c>
      <c r="J505" s="205">
        <v>188</v>
      </c>
      <c r="K505" s="63">
        <f t="shared" si="15"/>
        <v>2.357</v>
      </c>
    </row>
    <row r="506" ht="18.95" customHeight="1" spans="1:11">
      <c r="A506" s="244" t="str">
        <f t="shared" si="14"/>
        <v>是</v>
      </c>
      <c r="B506" s="239">
        <v>2070112</v>
      </c>
      <c r="C506" s="240"/>
      <c r="D506" s="240"/>
      <c r="E506" s="240" t="s">
        <v>292</v>
      </c>
      <c r="F506" s="242" t="s">
        <v>859</v>
      </c>
      <c r="G506" s="238">
        <v>3</v>
      </c>
      <c r="H506" s="204" t="s">
        <v>860</v>
      </c>
      <c r="I506" s="205">
        <v>8</v>
      </c>
      <c r="J506" s="205">
        <v>4</v>
      </c>
      <c r="K506" s="63">
        <f t="shared" si="15"/>
        <v>-0.5</v>
      </c>
    </row>
    <row r="507" ht="18.95" customHeight="1" spans="1:11">
      <c r="A507" s="244" t="str">
        <f t="shared" si="14"/>
        <v>是</v>
      </c>
      <c r="B507" s="239">
        <v>2070199</v>
      </c>
      <c r="C507" s="240"/>
      <c r="D507" s="240"/>
      <c r="E507" s="240" t="s">
        <v>167</v>
      </c>
      <c r="F507" s="242" t="s">
        <v>861</v>
      </c>
      <c r="G507" s="238">
        <v>3</v>
      </c>
      <c r="H507" s="204" t="s">
        <v>862</v>
      </c>
      <c r="I507" s="205">
        <v>0</v>
      </c>
      <c r="J507" s="205">
        <v>22</v>
      </c>
      <c r="K507" s="63" t="str">
        <f t="shared" si="15"/>
        <v/>
      </c>
    </row>
    <row r="508" ht="18.95" customHeight="1" spans="1:11">
      <c r="A508" s="244" t="str">
        <f t="shared" si="14"/>
        <v>是</v>
      </c>
      <c r="B508" s="239">
        <v>20702</v>
      </c>
      <c r="C508" s="240"/>
      <c r="D508" s="240" t="s">
        <v>140</v>
      </c>
      <c r="E508" s="240"/>
      <c r="F508" s="241" t="s">
        <v>863</v>
      </c>
      <c r="G508" s="238"/>
      <c r="H508" s="204" t="s">
        <v>864</v>
      </c>
      <c r="I508" s="205">
        <f>SUM(I509:I515)</f>
        <v>1228</v>
      </c>
      <c r="J508" s="205">
        <f>SUM(J509:J515)</f>
        <v>924</v>
      </c>
      <c r="K508" s="63">
        <f t="shared" si="15"/>
        <v>-0.248</v>
      </c>
    </row>
    <row r="509" ht="18.95" hidden="1" customHeight="1" spans="1:11">
      <c r="A509" s="244" t="str">
        <f t="shared" si="14"/>
        <v>否</v>
      </c>
      <c r="B509" s="239">
        <v>2070201</v>
      </c>
      <c r="C509" s="240"/>
      <c r="D509" s="240"/>
      <c r="E509" s="240" t="s">
        <v>135</v>
      </c>
      <c r="F509" s="242" t="s">
        <v>138</v>
      </c>
      <c r="G509" s="238">
        <v>3</v>
      </c>
      <c r="H509" s="243" t="s">
        <v>139</v>
      </c>
      <c r="I509" s="205">
        <v>0</v>
      </c>
      <c r="J509" s="205">
        <v>0</v>
      </c>
      <c r="K509" s="63" t="str">
        <f t="shared" si="15"/>
        <v/>
      </c>
    </row>
    <row r="510" ht="18.95" hidden="1" customHeight="1" spans="1:11">
      <c r="A510" s="244" t="str">
        <f t="shared" si="14"/>
        <v>否</v>
      </c>
      <c r="B510" s="239">
        <v>2070202</v>
      </c>
      <c r="C510" s="240"/>
      <c r="D510" s="240"/>
      <c r="E510" s="240" t="s">
        <v>140</v>
      </c>
      <c r="F510" s="242" t="s">
        <v>141</v>
      </c>
      <c r="G510" s="238">
        <v>3</v>
      </c>
      <c r="H510" s="243" t="s">
        <v>142</v>
      </c>
      <c r="I510" s="205">
        <v>0</v>
      </c>
      <c r="J510" s="205">
        <v>0</v>
      </c>
      <c r="K510" s="63" t="str">
        <f t="shared" si="15"/>
        <v/>
      </c>
    </row>
    <row r="511" ht="18.95" hidden="1" customHeight="1" spans="1:11">
      <c r="A511" s="244" t="str">
        <f t="shared" si="14"/>
        <v>否</v>
      </c>
      <c r="B511" s="239">
        <v>2070203</v>
      </c>
      <c r="C511" s="240"/>
      <c r="D511" s="240"/>
      <c r="E511" s="240" t="s">
        <v>143</v>
      </c>
      <c r="F511" s="242" t="s">
        <v>144</v>
      </c>
      <c r="G511" s="238">
        <v>3</v>
      </c>
      <c r="H511" s="243" t="s">
        <v>145</v>
      </c>
      <c r="I511" s="205">
        <v>0</v>
      </c>
      <c r="J511" s="205">
        <v>0</v>
      </c>
      <c r="K511" s="63" t="str">
        <f t="shared" si="15"/>
        <v/>
      </c>
    </row>
    <row r="512" ht="18.95" customHeight="1" spans="1:11">
      <c r="A512" s="244" t="str">
        <f t="shared" si="14"/>
        <v>是</v>
      </c>
      <c r="B512" s="239">
        <v>2070204</v>
      </c>
      <c r="C512" s="240"/>
      <c r="D512" s="240"/>
      <c r="E512" s="240" t="s">
        <v>146</v>
      </c>
      <c r="F512" s="242" t="s">
        <v>865</v>
      </c>
      <c r="G512" s="238">
        <v>3</v>
      </c>
      <c r="H512" s="204" t="s">
        <v>866</v>
      </c>
      <c r="I512" s="205">
        <v>200</v>
      </c>
      <c r="J512" s="205"/>
      <c r="K512" s="63" t="str">
        <f t="shared" si="15"/>
        <v/>
      </c>
    </row>
    <row r="513" ht="18.95" customHeight="1" spans="1:11">
      <c r="A513" s="244" t="str">
        <f t="shared" si="14"/>
        <v>是</v>
      </c>
      <c r="B513" s="239">
        <v>2070205</v>
      </c>
      <c r="C513" s="240"/>
      <c r="D513" s="240"/>
      <c r="E513" s="240" t="s">
        <v>149</v>
      </c>
      <c r="F513" s="242" t="s">
        <v>867</v>
      </c>
      <c r="G513" s="238">
        <v>3</v>
      </c>
      <c r="H513" s="204" t="s">
        <v>868</v>
      </c>
      <c r="I513" s="205">
        <v>1028</v>
      </c>
      <c r="J513" s="205">
        <v>924</v>
      </c>
      <c r="K513" s="63">
        <f t="shared" si="15"/>
        <v>-0.101</v>
      </c>
    </row>
    <row r="514" ht="18.95" hidden="1" customHeight="1" spans="1:11">
      <c r="A514" s="244" t="str">
        <f t="shared" si="14"/>
        <v>否</v>
      </c>
      <c r="B514" s="239">
        <v>2070206</v>
      </c>
      <c r="C514" s="240"/>
      <c r="D514" s="240"/>
      <c r="E514" s="240" t="s">
        <v>152</v>
      </c>
      <c r="F514" s="242" t="s">
        <v>869</v>
      </c>
      <c r="G514" s="238">
        <v>3</v>
      </c>
      <c r="H514" s="243" t="s">
        <v>870</v>
      </c>
      <c r="I514" s="205">
        <v>0</v>
      </c>
      <c r="J514" s="205">
        <v>0</v>
      </c>
      <c r="K514" s="63" t="str">
        <f t="shared" si="15"/>
        <v/>
      </c>
    </row>
    <row r="515" ht="18.95" hidden="1" customHeight="1" spans="1:11">
      <c r="A515" s="244" t="str">
        <f t="shared" si="14"/>
        <v>否</v>
      </c>
      <c r="B515" s="239">
        <v>2070299</v>
      </c>
      <c r="C515" s="240"/>
      <c r="D515" s="240"/>
      <c r="E515" s="240" t="s">
        <v>167</v>
      </c>
      <c r="F515" s="242" t="s">
        <v>871</v>
      </c>
      <c r="G515" s="238">
        <v>3</v>
      </c>
      <c r="H515" s="243" t="s">
        <v>872</v>
      </c>
      <c r="I515" s="205">
        <v>0</v>
      </c>
      <c r="J515" s="205">
        <v>0</v>
      </c>
      <c r="K515" s="63" t="str">
        <f t="shared" si="15"/>
        <v/>
      </c>
    </row>
    <row r="516" ht="18.95" customHeight="1" spans="1:11">
      <c r="A516" s="244" t="str">
        <f t="shared" si="14"/>
        <v>是</v>
      </c>
      <c r="B516" s="239">
        <v>20703</v>
      </c>
      <c r="C516" s="240"/>
      <c r="D516" s="240" t="s">
        <v>143</v>
      </c>
      <c r="E516" s="240"/>
      <c r="F516" s="241" t="s">
        <v>873</v>
      </c>
      <c r="G516" s="238"/>
      <c r="H516" s="204" t="s">
        <v>874</v>
      </c>
      <c r="I516" s="205">
        <f>SUM(I517:I526)</f>
        <v>366</v>
      </c>
      <c r="J516" s="205">
        <f>SUM(J517:J526)</f>
        <v>573</v>
      </c>
      <c r="K516" s="63">
        <f t="shared" si="15"/>
        <v>0.566</v>
      </c>
    </row>
    <row r="517" ht="18.95" hidden="1" customHeight="1" spans="1:11">
      <c r="A517" s="244" t="str">
        <f t="shared" si="14"/>
        <v>否</v>
      </c>
      <c r="B517" s="239">
        <v>2070301</v>
      </c>
      <c r="C517" s="240"/>
      <c r="D517" s="240"/>
      <c r="E517" s="240" t="s">
        <v>135</v>
      </c>
      <c r="F517" s="242" t="s">
        <v>138</v>
      </c>
      <c r="G517" s="238">
        <v>3</v>
      </c>
      <c r="H517" s="243" t="s">
        <v>139</v>
      </c>
      <c r="I517" s="205">
        <v>0</v>
      </c>
      <c r="J517" s="205">
        <v>0</v>
      </c>
      <c r="K517" s="63" t="str">
        <f t="shared" si="15"/>
        <v/>
      </c>
    </row>
    <row r="518" ht="18.95" customHeight="1" spans="1:11">
      <c r="A518" s="244" t="str">
        <f t="shared" si="14"/>
        <v>是</v>
      </c>
      <c r="B518" s="239">
        <v>2070302</v>
      </c>
      <c r="C518" s="240"/>
      <c r="D518" s="240"/>
      <c r="E518" s="240" t="s">
        <v>140</v>
      </c>
      <c r="F518" s="242" t="s">
        <v>141</v>
      </c>
      <c r="G518" s="238">
        <v>3</v>
      </c>
      <c r="H518" s="204" t="s">
        <v>142</v>
      </c>
      <c r="I518" s="205">
        <v>0</v>
      </c>
      <c r="J518" s="205">
        <v>171</v>
      </c>
      <c r="K518" s="63" t="str">
        <f t="shared" si="15"/>
        <v/>
      </c>
    </row>
    <row r="519" ht="18.95" hidden="1" customHeight="1" spans="1:11">
      <c r="A519" s="244" t="str">
        <f t="shared" ref="A519:A582" si="16">IF(AND(I519=0,J519=0),"否","是")</f>
        <v>否</v>
      </c>
      <c r="B519" s="239">
        <v>2070303</v>
      </c>
      <c r="C519" s="240"/>
      <c r="D519" s="240"/>
      <c r="E519" s="240" t="s">
        <v>143</v>
      </c>
      <c r="F519" s="242" t="s">
        <v>144</v>
      </c>
      <c r="G519" s="238">
        <v>3</v>
      </c>
      <c r="H519" s="243" t="s">
        <v>145</v>
      </c>
      <c r="I519" s="205">
        <v>0</v>
      </c>
      <c r="J519" s="205">
        <v>0</v>
      </c>
      <c r="K519" s="63" t="str">
        <f t="shared" si="15"/>
        <v/>
      </c>
    </row>
    <row r="520" ht="18.95" hidden="1" customHeight="1" spans="1:11">
      <c r="A520" s="244" t="str">
        <f t="shared" si="16"/>
        <v>否</v>
      </c>
      <c r="B520" s="239">
        <v>2070304</v>
      </c>
      <c r="C520" s="240"/>
      <c r="D520" s="240"/>
      <c r="E520" s="240" t="s">
        <v>146</v>
      </c>
      <c r="F520" s="242" t="s">
        <v>875</v>
      </c>
      <c r="G520" s="238">
        <v>3</v>
      </c>
      <c r="H520" s="243" t="s">
        <v>876</v>
      </c>
      <c r="I520" s="205">
        <v>0</v>
      </c>
      <c r="J520" s="205">
        <v>0</v>
      </c>
      <c r="K520" s="63" t="str">
        <f t="shared" si="15"/>
        <v/>
      </c>
    </row>
    <row r="521" ht="18.95" hidden="1" customHeight="1" spans="1:11">
      <c r="A521" s="244" t="str">
        <f t="shared" si="16"/>
        <v>否</v>
      </c>
      <c r="B521" s="239">
        <v>2070305</v>
      </c>
      <c r="C521" s="240"/>
      <c r="D521" s="240"/>
      <c r="E521" s="240" t="s">
        <v>149</v>
      </c>
      <c r="F521" s="242" t="s">
        <v>877</v>
      </c>
      <c r="G521" s="238">
        <v>3</v>
      </c>
      <c r="H521" s="243" t="s">
        <v>878</v>
      </c>
      <c r="I521" s="205">
        <v>0</v>
      </c>
      <c r="J521" s="205">
        <v>0</v>
      </c>
      <c r="K521" s="63" t="str">
        <f t="shared" si="15"/>
        <v/>
      </c>
    </row>
    <row r="522" ht="18.95" customHeight="1" spans="1:11">
      <c r="A522" s="244" t="str">
        <f t="shared" si="16"/>
        <v>是</v>
      </c>
      <c r="B522" s="239">
        <v>2070306</v>
      </c>
      <c r="C522" s="240"/>
      <c r="D522" s="240"/>
      <c r="E522" s="240" t="s">
        <v>152</v>
      </c>
      <c r="F522" s="242" t="s">
        <v>879</v>
      </c>
      <c r="G522" s="238">
        <v>3</v>
      </c>
      <c r="H522" s="204" t="s">
        <v>880</v>
      </c>
      <c r="I522" s="205">
        <v>28</v>
      </c>
      <c r="J522" s="205">
        <v>15</v>
      </c>
      <c r="K522" s="63">
        <f t="shared" si="15"/>
        <v>-0.464</v>
      </c>
    </row>
    <row r="523" ht="18.95" customHeight="1" spans="1:11">
      <c r="A523" s="244" t="str">
        <f t="shared" si="16"/>
        <v>是</v>
      </c>
      <c r="B523" s="239">
        <v>2070307</v>
      </c>
      <c r="C523" s="240"/>
      <c r="D523" s="240"/>
      <c r="E523" s="240" t="s">
        <v>155</v>
      </c>
      <c r="F523" s="242" t="s">
        <v>881</v>
      </c>
      <c r="G523" s="238">
        <v>3</v>
      </c>
      <c r="H523" s="204" t="s">
        <v>882</v>
      </c>
      <c r="I523" s="205">
        <v>279</v>
      </c>
      <c r="J523" s="205">
        <v>355</v>
      </c>
      <c r="K523" s="63">
        <f t="shared" ref="K523:K586" si="17">IF(OR(VALUE(J523)=0,ISERROR(J523/I523-1)),"",ROUND(J523/I523-1,3))</f>
        <v>0.272</v>
      </c>
    </row>
    <row r="524" ht="18.95" customHeight="1" spans="1:11">
      <c r="A524" s="244" t="str">
        <f t="shared" si="16"/>
        <v>是</v>
      </c>
      <c r="B524" s="239">
        <v>2070308</v>
      </c>
      <c r="C524" s="240"/>
      <c r="D524" s="240"/>
      <c r="E524" s="240" t="s">
        <v>158</v>
      </c>
      <c r="F524" s="242" t="s">
        <v>883</v>
      </c>
      <c r="G524" s="238">
        <v>3</v>
      </c>
      <c r="H524" s="204" t="s">
        <v>884</v>
      </c>
      <c r="I524" s="205">
        <v>38</v>
      </c>
      <c r="J524" s="205">
        <v>32</v>
      </c>
      <c r="K524" s="63">
        <f t="shared" si="17"/>
        <v>-0.158</v>
      </c>
    </row>
    <row r="525" ht="18.95" customHeight="1" spans="1:11">
      <c r="A525" s="244" t="str">
        <f t="shared" si="16"/>
        <v>是</v>
      </c>
      <c r="B525" s="239">
        <v>2070309</v>
      </c>
      <c r="C525" s="240"/>
      <c r="D525" s="240"/>
      <c r="E525" s="240" t="s">
        <v>161</v>
      </c>
      <c r="F525" s="242" t="s">
        <v>885</v>
      </c>
      <c r="G525" s="238">
        <v>3</v>
      </c>
      <c r="H525" s="204" t="s">
        <v>886</v>
      </c>
      <c r="I525" s="205">
        <v>21</v>
      </c>
      <c r="J525" s="205">
        <v>0</v>
      </c>
      <c r="K525" s="63" t="str">
        <f t="shared" si="17"/>
        <v/>
      </c>
    </row>
    <row r="526" ht="18.95" hidden="1" customHeight="1" spans="1:11">
      <c r="A526" s="244" t="str">
        <f t="shared" si="16"/>
        <v>否</v>
      </c>
      <c r="B526" s="239">
        <v>2070399</v>
      </c>
      <c r="C526" s="240"/>
      <c r="D526" s="240"/>
      <c r="E526" s="240" t="s">
        <v>167</v>
      </c>
      <c r="F526" s="242" t="s">
        <v>887</v>
      </c>
      <c r="G526" s="238">
        <v>3</v>
      </c>
      <c r="H526" s="243" t="s">
        <v>888</v>
      </c>
      <c r="I526" s="205">
        <v>0</v>
      </c>
      <c r="J526" s="205">
        <v>0</v>
      </c>
      <c r="K526" s="63" t="str">
        <f t="shared" si="17"/>
        <v/>
      </c>
    </row>
    <row r="527" ht="18.95" customHeight="1" spans="1:11">
      <c r="A527" s="244" t="str">
        <f t="shared" si="16"/>
        <v>是</v>
      </c>
      <c r="B527" s="239">
        <v>20704</v>
      </c>
      <c r="C527" s="240"/>
      <c r="D527" s="240" t="s">
        <v>146</v>
      </c>
      <c r="E527" s="240"/>
      <c r="F527" s="241" t="s">
        <v>889</v>
      </c>
      <c r="G527" s="238"/>
      <c r="H527" s="206" t="s">
        <v>890</v>
      </c>
      <c r="I527" s="205">
        <f>SUM(I528:I537)</f>
        <v>4528</v>
      </c>
      <c r="J527" s="205">
        <f>SUM(J528:J537)</f>
        <v>4134</v>
      </c>
      <c r="K527" s="63">
        <f t="shared" si="17"/>
        <v>-0.087</v>
      </c>
    </row>
    <row r="528" ht="18.95" customHeight="1" spans="1:11">
      <c r="A528" s="244" t="str">
        <f t="shared" si="16"/>
        <v>是</v>
      </c>
      <c r="B528" s="239">
        <v>2070401</v>
      </c>
      <c r="C528" s="240"/>
      <c r="D528" s="240"/>
      <c r="E528" s="240" t="s">
        <v>135</v>
      </c>
      <c r="F528" s="242" t="s">
        <v>138</v>
      </c>
      <c r="G528" s="238">
        <v>3</v>
      </c>
      <c r="H528" s="204" t="s">
        <v>139</v>
      </c>
      <c r="I528" s="205">
        <v>373</v>
      </c>
      <c r="J528" s="205">
        <v>513</v>
      </c>
      <c r="K528" s="63">
        <f t="shared" si="17"/>
        <v>0.375</v>
      </c>
    </row>
    <row r="529" ht="18.95" customHeight="1" spans="1:11">
      <c r="A529" s="244" t="str">
        <f t="shared" si="16"/>
        <v>是</v>
      </c>
      <c r="B529" s="239">
        <v>2070402</v>
      </c>
      <c r="C529" s="240"/>
      <c r="D529" s="240"/>
      <c r="E529" s="240" t="s">
        <v>140</v>
      </c>
      <c r="F529" s="242" t="s">
        <v>141</v>
      </c>
      <c r="G529" s="238">
        <v>3</v>
      </c>
      <c r="H529" s="204" t="s">
        <v>142</v>
      </c>
      <c r="I529" s="205">
        <v>721</v>
      </c>
      <c r="J529" s="205">
        <v>136</v>
      </c>
      <c r="K529" s="63">
        <f t="shared" si="17"/>
        <v>-0.811</v>
      </c>
    </row>
    <row r="530" ht="18.95" hidden="1" customHeight="1" spans="1:11">
      <c r="A530" s="244" t="str">
        <f t="shared" si="16"/>
        <v>否</v>
      </c>
      <c r="B530" s="239">
        <v>2070403</v>
      </c>
      <c r="C530" s="240"/>
      <c r="D530" s="240"/>
      <c r="E530" s="240" t="s">
        <v>143</v>
      </c>
      <c r="F530" s="242" t="s">
        <v>144</v>
      </c>
      <c r="G530" s="238">
        <v>3</v>
      </c>
      <c r="H530" s="243" t="s">
        <v>145</v>
      </c>
      <c r="I530" s="205">
        <v>0</v>
      </c>
      <c r="J530" s="205">
        <v>0</v>
      </c>
      <c r="K530" s="63" t="str">
        <f t="shared" si="17"/>
        <v/>
      </c>
    </row>
    <row r="531" ht="18.95" customHeight="1" spans="1:11">
      <c r="A531" s="244" t="str">
        <f t="shared" si="16"/>
        <v>是</v>
      </c>
      <c r="B531" s="239">
        <v>2070404</v>
      </c>
      <c r="C531" s="240"/>
      <c r="D531" s="240"/>
      <c r="E531" s="240" t="s">
        <v>146</v>
      </c>
      <c r="F531" s="242" t="s">
        <v>891</v>
      </c>
      <c r="G531" s="238">
        <v>3</v>
      </c>
      <c r="H531" s="204" t="s">
        <v>892</v>
      </c>
      <c r="I531" s="205">
        <v>1265</v>
      </c>
      <c r="J531" s="205">
        <v>986</v>
      </c>
      <c r="K531" s="63">
        <f t="shared" si="17"/>
        <v>-0.221</v>
      </c>
    </row>
    <row r="532" ht="18.95" customHeight="1" spans="1:11">
      <c r="A532" s="244" t="str">
        <f t="shared" si="16"/>
        <v>是</v>
      </c>
      <c r="B532" s="239">
        <v>2070405</v>
      </c>
      <c r="C532" s="240"/>
      <c r="D532" s="240"/>
      <c r="E532" s="240" t="s">
        <v>149</v>
      </c>
      <c r="F532" s="242" t="s">
        <v>893</v>
      </c>
      <c r="G532" s="238">
        <v>3</v>
      </c>
      <c r="H532" s="204" t="s">
        <v>894</v>
      </c>
      <c r="I532" s="205">
        <v>1177</v>
      </c>
      <c r="J532" s="205">
        <v>1164</v>
      </c>
      <c r="K532" s="63">
        <f t="shared" si="17"/>
        <v>-0.011</v>
      </c>
    </row>
    <row r="533" ht="18.95" customHeight="1" spans="1:11">
      <c r="A533" s="244" t="str">
        <f t="shared" si="16"/>
        <v>是</v>
      </c>
      <c r="B533" s="239">
        <v>2070406</v>
      </c>
      <c r="C533" s="240"/>
      <c r="D533" s="240"/>
      <c r="E533" s="240" t="s">
        <v>152</v>
      </c>
      <c r="F533" s="242" t="s">
        <v>895</v>
      </c>
      <c r="G533" s="238">
        <v>3</v>
      </c>
      <c r="H533" s="204" t="s">
        <v>896</v>
      </c>
      <c r="I533" s="205">
        <v>314</v>
      </c>
      <c r="J533" s="205">
        <v>276</v>
      </c>
      <c r="K533" s="63">
        <f t="shared" si="17"/>
        <v>-0.121</v>
      </c>
    </row>
    <row r="534" ht="18.95" customHeight="1" spans="1:11">
      <c r="A534" s="244" t="str">
        <f t="shared" si="16"/>
        <v>是</v>
      </c>
      <c r="B534" s="250">
        <v>2070407</v>
      </c>
      <c r="C534" s="251"/>
      <c r="D534" s="251"/>
      <c r="E534" s="251" t="s">
        <v>155</v>
      </c>
      <c r="F534" s="252" t="s">
        <v>897</v>
      </c>
      <c r="G534" s="253">
        <v>3</v>
      </c>
      <c r="H534" s="206" t="s">
        <v>898</v>
      </c>
      <c r="I534" s="205">
        <v>80</v>
      </c>
      <c r="J534" s="205">
        <v>81</v>
      </c>
      <c r="K534" s="63">
        <f t="shared" si="17"/>
        <v>0.013</v>
      </c>
    </row>
    <row r="535" ht="18.95" customHeight="1" spans="1:11">
      <c r="A535" s="244" t="str">
        <f t="shared" si="16"/>
        <v>是</v>
      </c>
      <c r="B535" s="254">
        <v>2070408</v>
      </c>
      <c r="C535" s="251"/>
      <c r="D535" s="251"/>
      <c r="E535" s="323" t="s">
        <v>158</v>
      </c>
      <c r="F535" s="252" t="s">
        <v>899</v>
      </c>
      <c r="G535" s="253">
        <v>3</v>
      </c>
      <c r="H535" s="206" t="s">
        <v>900</v>
      </c>
      <c r="I535" s="205">
        <v>590</v>
      </c>
      <c r="J535" s="205">
        <v>720</v>
      </c>
      <c r="K535" s="63"/>
    </row>
    <row r="536" ht="18.95" customHeight="1" spans="1:11">
      <c r="A536" s="244" t="str">
        <f t="shared" si="16"/>
        <v>是</v>
      </c>
      <c r="B536" s="254">
        <v>2070409</v>
      </c>
      <c r="C536" s="251"/>
      <c r="D536" s="251"/>
      <c r="E536" s="323" t="s">
        <v>161</v>
      </c>
      <c r="F536" s="252" t="s">
        <v>901</v>
      </c>
      <c r="G536" s="253">
        <v>3</v>
      </c>
      <c r="H536" s="206" t="s">
        <v>902</v>
      </c>
      <c r="I536" s="205">
        <v>0</v>
      </c>
      <c r="J536" s="205">
        <v>2</v>
      </c>
      <c r="K536" s="63"/>
    </row>
    <row r="537" ht="18.95" customHeight="1" spans="1:11">
      <c r="A537" s="244" t="str">
        <f t="shared" si="16"/>
        <v>是</v>
      </c>
      <c r="B537" s="239">
        <v>2070499</v>
      </c>
      <c r="C537" s="240"/>
      <c r="D537" s="240"/>
      <c r="E537" s="249">
        <v>99</v>
      </c>
      <c r="F537" s="248" t="s">
        <v>903</v>
      </c>
      <c r="G537" s="255">
        <v>3</v>
      </c>
      <c r="H537" s="206" t="s">
        <v>904</v>
      </c>
      <c r="I537" s="205">
        <v>8</v>
      </c>
      <c r="J537" s="205">
        <v>256</v>
      </c>
      <c r="K537" s="63">
        <f t="shared" si="17"/>
        <v>31</v>
      </c>
    </row>
    <row r="538" ht="18.95" customHeight="1" spans="1:11">
      <c r="A538" s="244" t="str">
        <f t="shared" si="16"/>
        <v>是</v>
      </c>
      <c r="B538" s="239">
        <v>20799</v>
      </c>
      <c r="C538" s="240"/>
      <c r="D538" s="240" t="s">
        <v>167</v>
      </c>
      <c r="E538" s="240"/>
      <c r="F538" s="241" t="s">
        <v>905</v>
      </c>
      <c r="G538" s="238"/>
      <c r="H538" s="204" t="s">
        <v>906</v>
      </c>
      <c r="I538" s="205">
        <f>SUM(I539:I541)</f>
        <v>157</v>
      </c>
      <c r="J538" s="205">
        <f>SUM(J539:J541)</f>
        <v>1526</v>
      </c>
      <c r="K538" s="63">
        <f t="shared" si="17"/>
        <v>8.72</v>
      </c>
    </row>
    <row r="539" ht="18.95" customHeight="1" spans="1:11">
      <c r="A539" s="244" t="str">
        <f t="shared" si="16"/>
        <v>是</v>
      </c>
      <c r="B539" s="239">
        <v>2079902</v>
      </c>
      <c r="C539" s="240"/>
      <c r="D539" s="240"/>
      <c r="E539" s="240" t="s">
        <v>140</v>
      </c>
      <c r="F539" s="242" t="s">
        <v>907</v>
      </c>
      <c r="G539" s="238">
        <v>3</v>
      </c>
      <c r="H539" s="204" t="s">
        <v>908</v>
      </c>
      <c r="I539" s="205">
        <v>147</v>
      </c>
      <c r="J539" s="205">
        <v>1266</v>
      </c>
      <c r="K539" s="63">
        <f t="shared" si="17"/>
        <v>7.612</v>
      </c>
    </row>
    <row r="540" ht="18.95" customHeight="1" spans="1:11">
      <c r="A540" s="244" t="str">
        <f t="shared" si="16"/>
        <v>是</v>
      </c>
      <c r="B540" s="239">
        <v>2079903</v>
      </c>
      <c r="C540" s="240"/>
      <c r="D540" s="240"/>
      <c r="E540" s="240" t="s">
        <v>143</v>
      </c>
      <c r="F540" s="242" t="s">
        <v>909</v>
      </c>
      <c r="G540" s="238">
        <v>3</v>
      </c>
      <c r="H540" s="204" t="s">
        <v>910</v>
      </c>
      <c r="I540" s="205">
        <v>10</v>
      </c>
      <c r="J540" s="205">
        <v>255</v>
      </c>
      <c r="K540" s="63">
        <f t="shared" si="17"/>
        <v>24.5</v>
      </c>
    </row>
    <row r="541" ht="18.95" customHeight="1" spans="1:11">
      <c r="A541" s="244" t="str">
        <f t="shared" si="16"/>
        <v>是</v>
      </c>
      <c r="B541" s="239">
        <v>2079999</v>
      </c>
      <c r="C541" s="240"/>
      <c r="D541" s="240"/>
      <c r="E541" s="240" t="s">
        <v>167</v>
      </c>
      <c r="F541" s="242" t="s">
        <v>905</v>
      </c>
      <c r="G541" s="238">
        <v>3</v>
      </c>
      <c r="H541" s="204" t="s">
        <v>911</v>
      </c>
      <c r="I541" s="205">
        <v>0</v>
      </c>
      <c r="J541" s="205">
        <v>5</v>
      </c>
      <c r="K541" s="63" t="str">
        <f t="shared" si="17"/>
        <v/>
      </c>
    </row>
    <row r="542" s="215" customFormat="1" ht="18.95" customHeight="1" spans="1:11">
      <c r="A542" s="244" t="str">
        <f t="shared" si="16"/>
        <v>是</v>
      </c>
      <c r="B542" s="236">
        <v>208</v>
      </c>
      <c r="C542" s="237" t="s">
        <v>912</v>
      </c>
      <c r="D542" s="237" t="s">
        <v>132</v>
      </c>
      <c r="E542" s="237"/>
      <c r="F542" s="237" t="s">
        <v>913</v>
      </c>
      <c r="G542" s="238"/>
      <c r="H542" s="202" t="s">
        <v>914</v>
      </c>
      <c r="I542" s="203">
        <f>SUMIFS(I$543:I$667,$D$543:$D$667,"&lt;&gt;")</f>
        <v>46962</v>
      </c>
      <c r="J542" s="203">
        <f>SUMIFS(J$543:J$667,$D$543:$D$667,"&lt;&gt;")</f>
        <v>44909</v>
      </c>
      <c r="K542" s="140">
        <f t="shared" si="17"/>
        <v>-0.044</v>
      </c>
    </row>
    <row r="543" ht="18.95" customHeight="1" spans="1:11">
      <c r="A543" s="244" t="str">
        <f t="shared" si="16"/>
        <v>是</v>
      </c>
      <c r="B543" s="239">
        <v>20801</v>
      </c>
      <c r="C543" s="240"/>
      <c r="D543" s="240" t="s">
        <v>135</v>
      </c>
      <c r="E543" s="240"/>
      <c r="F543" s="241" t="s">
        <v>915</v>
      </c>
      <c r="G543" s="238"/>
      <c r="H543" s="204" t="s">
        <v>916</v>
      </c>
      <c r="I543" s="205">
        <f>SUM(I544:I556)</f>
        <v>3122</v>
      </c>
      <c r="J543" s="205">
        <f>SUM(J544:J556)</f>
        <v>3179</v>
      </c>
      <c r="K543" s="63">
        <f t="shared" si="17"/>
        <v>0.018</v>
      </c>
    </row>
    <row r="544" ht="18.95" customHeight="1" spans="1:11">
      <c r="A544" s="244" t="str">
        <f t="shared" si="16"/>
        <v>是</v>
      </c>
      <c r="B544" s="239">
        <v>2080101</v>
      </c>
      <c r="C544" s="240"/>
      <c r="D544" s="240"/>
      <c r="E544" s="240" t="s">
        <v>135</v>
      </c>
      <c r="F544" s="242" t="s">
        <v>138</v>
      </c>
      <c r="G544" s="238">
        <v>3</v>
      </c>
      <c r="H544" s="204" t="s">
        <v>139</v>
      </c>
      <c r="I544" s="205">
        <v>1837</v>
      </c>
      <c r="J544" s="205">
        <v>2406</v>
      </c>
      <c r="K544" s="63">
        <f t="shared" si="17"/>
        <v>0.31</v>
      </c>
    </row>
    <row r="545" ht="18.95" customHeight="1" spans="1:11">
      <c r="A545" s="244" t="str">
        <f t="shared" si="16"/>
        <v>是</v>
      </c>
      <c r="B545" s="239">
        <v>2080102</v>
      </c>
      <c r="C545" s="240"/>
      <c r="D545" s="240"/>
      <c r="E545" s="240" t="s">
        <v>140</v>
      </c>
      <c r="F545" s="242" t="s">
        <v>141</v>
      </c>
      <c r="G545" s="238">
        <v>3</v>
      </c>
      <c r="H545" s="204" t="s">
        <v>142</v>
      </c>
      <c r="I545" s="205">
        <v>573</v>
      </c>
      <c r="J545" s="205">
        <v>464</v>
      </c>
      <c r="K545" s="63">
        <f t="shared" si="17"/>
        <v>-0.19</v>
      </c>
    </row>
    <row r="546" ht="18.95" hidden="1" customHeight="1" spans="1:11">
      <c r="A546" s="244" t="str">
        <f t="shared" si="16"/>
        <v>否</v>
      </c>
      <c r="B546" s="239">
        <v>2080103</v>
      </c>
      <c r="C546" s="240"/>
      <c r="D546" s="240"/>
      <c r="E546" s="240" t="s">
        <v>143</v>
      </c>
      <c r="F546" s="242" t="s">
        <v>144</v>
      </c>
      <c r="G546" s="238">
        <v>3</v>
      </c>
      <c r="H546" s="243" t="s">
        <v>145</v>
      </c>
      <c r="I546" s="205">
        <v>0</v>
      </c>
      <c r="J546" s="205">
        <v>0</v>
      </c>
      <c r="K546" s="63" t="str">
        <f t="shared" si="17"/>
        <v/>
      </c>
    </row>
    <row r="547" ht="18.95" customHeight="1" spans="1:11">
      <c r="A547" s="244" t="str">
        <f t="shared" si="16"/>
        <v>是</v>
      </c>
      <c r="B547" s="239">
        <v>2080104</v>
      </c>
      <c r="C547" s="240"/>
      <c r="D547" s="240"/>
      <c r="E547" s="240" t="s">
        <v>146</v>
      </c>
      <c r="F547" s="242" t="s">
        <v>917</v>
      </c>
      <c r="G547" s="238">
        <v>3</v>
      </c>
      <c r="H547" s="204" t="s">
        <v>918</v>
      </c>
      <c r="I547" s="205">
        <v>70</v>
      </c>
      <c r="J547" s="205">
        <v>119</v>
      </c>
      <c r="K547" s="63">
        <f t="shared" si="17"/>
        <v>0.7</v>
      </c>
    </row>
    <row r="548" ht="18.95" hidden="1" customHeight="1" spans="1:11">
      <c r="A548" s="244" t="str">
        <f t="shared" si="16"/>
        <v>否</v>
      </c>
      <c r="B548" s="239">
        <v>2080105</v>
      </c>
      <c r="C548" s="240"/>
      <c r="D548" s="240"/>
      <c r="E548" s="240" t="s">
        <v>149</v>
      </c>
      <c r="F548" s="242" t="s">
        <v>919</v>
      </c>
      <c r="G548" s="238">
        <v>3</v>
      </c>
      <c r="H548" s="243" t="s">
        <v>920</v>
      </c>
      <c r="I548" s="205">
        <v>0</v>
      </c>
      <c r="J548" s="205">
        <v>0</v>
      </c>
      <c r="K548" s="63" t="str">
        <f t="shared" si="17"/>
        <v/>
      </c>
    </row>
    <row r="549" ht="18.95" customHeight="1" spans="1:11">
      <c r="A549" s="244" t="str">
        <f t="shared" si="16"/>
        <v>是</v>
      </c>
      <c r="B549" s="239">
        <v>2080106</v>
      </c>
      <c r="C549" s="240"/>
      <c r="D549" s="240"/>
      <c r="E549" s="240" t="s">
        <v>152</v>
      </c>
      <c r="F549" s="242" t="s">
        <v>921</v>
      </c>
      <c r="G549" s="238">
        <v>3</v>
      </c>
      <c r="H549" s="204" t="s">
        <v>922</v>
      </c>
      <c r="I549" s="205">
        <v>24</v>
      </c>
      <c r="J549" s="205">
        <v>0</v>
      </c>
      <c r="K549" s="63" t="str">
        <f t="shared" si="17"/>
        <v/>
      </c>
    </row>
    <row r="550" ht="18.95" customHeight="1" spans="1:11">
      <c r="A550" s="244" t="str">
        <f t="shared" si="16"/>
        <v>是</v>
      </c>
      <c r="B550" s="239">
        <v>2080107</v>
      </c>
      <c r="C550" s="240"/>
      <c r="D550" s="240"/>
      <c r="E550" s="240" t="s">
        <v>155</v>
      </c>
      <c r="F550" s="242" t="s">
        <v>923</v>
      </c>
      <c r="G550" s="238">
        <v>3</v>
      </c>
      <c r="H550" s="204" t="s">
        <v>924</v>
      </c>
      <c r="I550" s="205">
        <v>180</v>
      </c>
      <c r="J550" s="205">
        <v>81</v>
      </c>
      <c r="K550" s="63">
        <f t="shared" si="17"/>
        <v>-0.55</v>
      </c>
    </row>
    <row r="551" ht="18.95" customHeight="1" spans="1:11">
      <c r="A551" s="244" t="str">
        <f t="shared" si="16"/>
        <v>是</v>
      </c>
      <c r="B551" s="239">
        <v>2080108</v>
      </c>
      <c r="C551" s="240"/>
      <c r="D551" s="240"/>
      <c r="E551" s="240" t="s">
        <v>158</v>
      </c>
      <c r="F551" s="242" t="s">
        <v>234</v>
      </c>
      <c r="G551" s="238">
        <v>3</v>
      </c>
      <c r="H551" s="204" t="s">
        <v>235</v>
      </c>
      <c r="I551" s="205">
        <v>328</v>
      </c>
      <c r="J551" s="205">
        <v>49</v>
      </c>
      <c r="K551" s="63">
        <f t="shared" si="17"/>
        <v>-0.851</v>
      </c>
    </row>
    <row r="552" ht="18.95" customHeight="1" spans="1:11">
      <c r="A552" s="244" t="str">
        <f t="shared" si="16"/>
        <v>是</v>
      </c>
      <c r="B552" s="239">
        <v>2080109</v>
      </c>
      <c r="C552" s="240"/>
      <c r="D552" s="240"/>
      <c r="E552" s="240" t="s">
        <v>161</v>
      </c>
      <c r="F552" s="242" t="s">
        <v>925</v>
      </c>
      <c r="G552" s="238">
        <v>3</v>
      </c>
      <c r="H552" s="204" t="s">
        <v>926</v>
      </c>
      <c r="I552" s="205">
        <v>104</v>
      </c>
      <c r="J552" s="205">
        <v>60</v>
      </c>
      <c r="K552" s="63">
        <f t="shared" si="17"/>
        <v>-0.423</v>
      </c>
    </row>
    <row r="553" ht="18.95" hidden="1" customHeight="1" spans="1:11">
      <c r="A553" s="244" t="str">
        <f t="shared" si="16"/>
        <v>否</v>
      </c>
      <c r="B553" s="239">
        <v>2080110</v>
      </c>
      <c r="C553" s="240"/>
      <c r="D553" s="240"/>
      <c r="E553" s="240" t="s">
        <v>272</v>
      </c>
      <c r="F553" s="242" t="s">
        <v>927</v>
      </c>
      <c r="G553" s="238">
        <v>3</v>
      </c>
      <c r="H553" s="243" t="s">
        <v>928</v>
      </c>
      <c r="I553" s="205">
        <v>0</v>
      </c>
      <c r="J553" s="205">
        <v>0</v>
      </c>
      <c r="K553" s="63" t="str">
        <f t="shared" si="17"/>
        <v/>
      </c>
    </row>
    <row r="554" ht="18.95" hidden="1" customHeight="1" spans="1:11">
      <c r="A554" s="244" t="str">
        <f t="shared" si="16"/>
        <v>否</v>
      </c>
      <c r="B554" s="239">
        <v>2080111</v>
      </c>
      <c r="C554" s="240"/>
      <c r="D554" s="240"/>
      <c r="E554" s="240" t="s">
        <v>289</v>
      </c>
      <c r="F554" s="242" t="s">
        <v>929</v>
      </c>
      <c r="G554" s="238">
        <v>3</v>
      </c>
      <c r="H554" s="243" t="s">
        <v>930</v>
      </c>
      <c r="I554" s="205">
        <v>0</v>
      </c>
      <c r="J554" s="205">
        <v>0</v>
      </c>
      <c r="K554" s="63" t="str">
        <f t="shared" si="17"/>
        <v/>
      </c>
    </row>
    <row r="555" ht="18.95" customHeight="1" spans="1:11">
      <c r="A555" s="244" t="str">
        <f t="shared" si="16"/>
        <v>是</v>
      </c>
      <c r="B555" s="239">
        <v>2080112</v>
      </c>
      <c r="C555" s="240"/>
      <c r="D555" s="240"/>
      <c r="E555" s="240" t="s">
        <v>292</v>
      </c>
      <c r="F555" s="242" t="s">
        <v>931</v>
      </c>
      <c r="G555" s="238">
        <v>3</v>
      </c>
      <c r="H555" s="204" t="s">
        <v>932</v>
      </c>
      <c r="I555" s="205">
        <v>6</v>
      </c>
      <c r="J555" s="205">
        <v>0</v>
      </c>
      <c r="K555" s="63" t="str">
        <f t="shared" si="17"/>
        <v/>
      </c>
    </row>
    <row r="556" ht="18.95" hidden="1" customHeight="1" spans="1:11">
      <c r="A556" s="244" t="str">
        <f t="shared" si="16"/>
        <v>否</v>
      </c>
      <c r="B556" s="239">
        <v>2080199</v>
      </c>
      <c r="C556" s="240"/>
      <c r="D556" s="240"/>
      <c r="E556" s="240" t="s">
        <v>167</v>
      </c>
      <c r="F556" s="242" t="s">
        <v>933</v>
      </c>
      <c r="G556" s="238">
        <v>3</v>
      </c>
      <c r="H556" s="243" t="s">
        <v>934</v>
      </c>
      <c r="I556" s="205">
        <v>0</v>
      </c>
      <c r="J556" s="205">
        <v>0</v>
      </c>
      <c r="K556" s="63" t="str">
        <f t="shared" si="17"/>
        <v/>
      </c>
    </row>
    <row r="557" ht="18.95" customHeight="1" spans="1:11">
      <c r="A557" s="244" t="str">
        <f t="shared" si="16"/>
        <v>是</v>
      </c>
      <c r="B557" s="239">
        <v>20802</v>
      </c>
      <c r="C557" s="240"/>
      <c r="D557" s="240" t="s">
        <v>140</v>
      </c>
      <c r="E557" s="240"/>
      <c r="F557" s="241" t="s">
        <v>935</v>
      </c>
      <c r="G557" s="238"/>
      <c r="H557" s="204" t="s">
        <v>936</v>
      </c>
      <c r="I557" s="205">
        <f>SUM(I558:I567)</f>
        <v>1102</v>
      </c>
      <c r="J557" s="205">
        <f>SUM(J558:J567)</f>
        <v>1064</v>
      </c>
      <c r="K557" s="63">
        <f t="shared" si="17"/>
        <v>-0.034</v>
      </c>
    </row>
    <row r="558" ht="18.95" customHeight="1" spans="1:11">
      <c r="A558" s="244" t="str">
        <f t="shared" si="16"/>
        <v>是</v>
      </c>
      <c r="B558" s="239">
        <v>2080201</v>
      </c>
      <c r="C558" s="240"/>
      <c r="D558" s="240"/>
      <c r="E558" s="240" t="s">
        <v>135</v>
      </c>
      <c r="F558" s="242" t="s">
        <v>138</v>
      </c>
      <c r="G558" s="238">
        <v>3</v>
      </c>
      <c r="H558" s="204" t="s">
        <v>139</v>
      </c>
      <c r="I558" s="205">
        <v>559</v>
      </c>
      <c r="J558" s="205">
        <v>692</v>
      </c>
      <c r="K558" s="63">
        <f t="shared" si="17"/>
        <v>0.238</v>
      </c>
    </row>
    <row r="559" ht="18.95" customHeight="1" spans="1:11">
      <c r="A559" s="244" t="str">
        <f t="shared" si="16"/>
        <v>是</v>
      </c>
      <c r="B559" s="239">
        <v>2080202</v>
      </c>
      <c r="C559" s="240"/>
      <c r="D559" s="240"/>
      <c r="E559" s="240" t="s">
        <v>140</v>
      </c>
      <c r="F559" s="242" t="s">
        <v>141</v>
      </c>
      <c r="G559" s="238">
        <v>3</v>
      </c>
      <c r="H559" s="204" t="s">
        <v>142</v>
      </c>
      <c r="I559" s="205">
        <v>379</v>
      </c>
      <c r="J559" s="205">
        <v>102</v>
      </c>
      <c r="K559" s="63">
        <f t="shared" si="17"/>
        <v>-0.731</v>
      </c>
    </row>
    <row r="560" ht="18.95" hidden="1" customHeight="1" spans="1:11">
      <c r="A560" s="244" t="str">
        <f t="shared" si="16"/>
        <v>否</v>
      </c>
      <c r="B560" s="239">
        <v>2080203</v>
      </c>
      <c r="C560" s="240"/>
      <c r="D560" s="240"/>
      <c r="E560" s="240" t="s">
        <v>143</v>
      </c>
      <c r="F560" s="242" t="s">
        <v>144</v>
      </c>
      <c r="G560" s="238">
        <v>3</v>
      </c>
      <c r="H560" s="243" t="s">
        <v>145</v>
      </c>
      <c r="I560" s="205">
        <v>0</v>
      </c>
      <c r="J560" s="205">
        <v>0</v>
      </c>
      <c r="K560" s="63" t="str">
        <f t="shared" si="17"/>
        <v/>
      </c>
    </row>
    <row r="561" ht="18.95" customHeight="1" spans="1:11">
      <c r="A561" s="244" t="str">
        <f t="shared" si="16"/>
        <v>是</v>
      </c>
      <c r="B561" s="239">
        <v>2080204</v>
      </c>
      <c r="C561" s="240"/>
      <c r="D561" s="240"/>
      <c r="E561" s="240" t="s">
        <v>146</v>
      </c>
      <c r="F561" s="242" t="s">
        <v>937</v>
      </c>
      <c r="G561" s="238">
        <v>3</v>
      </c>
      <c r="H561" s="204" t="s">
        <v>938</v>
      </c>
      <c r="I561" s="205">
        <v>75</v>
      </c>
      <c r="J561" s="205">
        <v>117</v>
      </c>
      <c r="K561" s="63">
        <f t="shared" si="17"/>
        <v>0.56</v>
      </c>
    </row>
    <row r="562" ht="18.95" hidden="1" customHeight="1" spans="1:11">
      <c r="A562" s="244" t="str">
        <f t="shared" si="16"/>
        <v>否</v>
      </c>
      <c r="B562" s="239">
        <v>2080205</v>
      </c>
      <c r="C562" s="240"/>
      <c r="D562" s="240"/>
      <c r="E562" s="240" t="s">
        <v>149</v>
      </c>
      <c r="F562" s="242" t="s">
        <v>939</v>
      </c>
      <c r="G562" s="238">
        <v>3</v>
      </c>
      <c r="H562" s="204" t="s">
        <v>940</v>
      </c>
      <c r="I562" s="205">
        <v>0</v>
      </c>
      <c r="J562" s="205">
        <v>0</v>
      </c>
      <c r="K562" s="63" t="str">
        <f t="shared" si="17"/>
        <v/>
      </c>
    </row>
    <row r="563" ht="18.95" customHeight="1" spans="1:11">
      <c r="A563" s="244" t="str">
        <f t="shared" si="16"/>
        <v>是</v>
      </c>
      <c r="B563" s="239">
        <v>2080206</v>
      </c>
      <c r="C563" s="240"/>
      <c r="D563" s="240"/>
      <c r="E563" s="240" t="s">
        <v>152</v>
      </c>
      <c r="F563" s="242" t="s">
        <v>941</v>
      </c>
      <c r="G563" s="238">
        <v>3</v>
      </c>
      <c r="H563" s="204" t="s">
        <v>942</v>
      </c>
      <c r="I563" s="205">
        <v>0</v>
      </c>
      <c r="J563" s="205">
        <v>31</v>
      </c>
      <c r="K563" s="63" t="str">
        <f t="shared" si="17"/>
        <v/>
      </c>
    </row>
    <row r="564" ht="18.95" customHeight="1" spans="1:11">
      <c r="A564" s="244" t="str">
        <f t="shared" si="16"/>
        <v>是</v>
      </c>
      <c r="B564" s="239">
        <v>2080207</v>
      </c>
      <c r="C564" s="240"/>
      <c r="D564" s="240"/>
      <c r="E564" s="240" t="s">
        <v>155</v>
      </c>
      <c r="F564" s="242" t="s">
        <v>943</v>
      </c>
      <c r="G564" s="238">
        <v>3</v>
      </c>
      <c r="H564" s="204" t="s">
        <v>944</v>
      </c>
      <c r="I564" s="205">
        <v>6</v>
      </c>
      <c r="J564" s="205">
        <v>2</v>
      </c>
      <c r="K564" s="63">
        <f t="shared" si="17"/>
        <v>-0.667</v>
      </c>
    </row>
    <row r="565" ht="18.95" hidden="1" customHeight="1" spans="1:11">
      <c r="A565" s="244" t="str">
        <f t="shared" si="16"/>
        <v>否</v>
      </c>
      <c r="B565" s="239">
        <v>2080208</v>
      </c>
      <c r="C565" s="240"/>
      <c r="D565" s="240"/>
      <c r="E565" s="240" t="s">
        <v>158</v>
      </c>
      <c r="F565" s="242" t="s">
        <v>945</v>
      </c>
      <c r="G565" s="238">
        <v>3</v>
      </c>
      <c r="H565" s="204" t="s">
        <v>946</v>
      </c>
      <c r="I565" s="205">
        <v>0</v>
      </c>
      <c r="J565" s="205">
        <v>0</v>
      </c>
      <c r="K565" s="63" t="str">
        <f t="shared" si="17"/>
        <v/>
      </c>
    </row>
    <row r="566" ht="18.95" customHeight="1" spans="1:11">
      <c r="A566" s="244" t="str">
        <f t="shared" si="16"/>
        <v>是</v>
      </c>
      <c r="B566" s="239">
        <v>2080209</v>
      </c>
      <c r="C566" s="240"/>
      <c r="D566" s="240"/>
      <c r="E566" s="240" t="s">
        <v>161</v>
      </c>
      <c r="F566" s="242" t="s">
        <v>947</v>
      </c>
      <c r="G566" s="238">
        <v>3</v>
      </c>
      <c r="H566" s="204" t="s">
        <v>948</v>
      </c>
      <c r="I566" s="205">
        <v>41</v>
      </c>
      <c r="J566" s="205">
        <v>38</v>
      </c>
      <c r="K566" s="63">
        <f t="shared" si="17"/>
        <v>-0.073</v>
      </c>
    </row>
    <row r="567" ht="18.95" customHeight="1" spans="1:11">
      <c r="A567" s="244" t="str">
        <f t="shared" si="16"/>
        <v>是</v>
      </c>
      <c r="B567" s="239">
        <v>2080299</v>
      </c>
      <c r="C567" s="240"/>
      <c r="D567" s="240"/>
      <c r="E567" s="240" t="s">
        <v>167</v>
      </c>
      <c r="F567" s="242" t="s">
        <v>949</v>
      </c>
      <c r="G567" s="238">
        <v>3</v>
      </c>
      <c r="H567" s="204" t="s">
        <v>950</v>
      </c>
      <c r="I567" s="205">
        <v>42</v>
      </c>
      <c r="J567" s="205">
        <v>82</v>
      </c>
      <c r="K567" s="63">
        <f t="shared" si="17"/>
        <v>0.952</v>
      </c>
    </row>
    <row r="568" ht="18.95" hidden="1" customHeight="1" spans="1:11">
      <c r="A568" s="244" t="str">
        <f t="shared" si="16"/>
        <v>否</v>
      </c>
      <c r="B568" s="256">
        <v>20803</v>
      </c>
      <c r="C568" s="257"/>
      <c r="D568" s="324" t="s">
        <v>143</v>
      </c>
      <c r="E568" s="257"/>
      <c r="F568" s="258" t="s">
        <v>951</v>
      </c>
      <c r="G568" s="259"/>
      <c r="H568" s="204" t="s">
        <v>952</v>
      </c>
      <c r="I568" s="205">
        <f>SUM(I569:I575)</f>
        <v>0</v>
      </c>
      <c r="J568" s="205">
        <f>SUM(J569:J575)</f>
        <v>0</v>
      </c>
      <c r="K568" s="63" t="str">
        <f t="shared" si="17"/>
        <v/>
      </c>
    </row>
    <row r="569" ht="18.95" hidden="1" customHeight="1" spans="1:11">
      <c r="A569" s="244" t="str">
        <f t="shared" si="16"/>
        <v>否</v>
      </c>
      <c r="B569" s="256">
        <v>2080301</v>
      </c>
      <c r="C569" s="257"/>
      <c r="D569" s="257"/>
      <c r="E569" s="257" t="s">
        <v>135</v>
      </c>
      <c r="F569" s="260" t="s">
        <v>953</v>
      </c>
      <c r="G569" s="259">
        <v>3</v>
      </c>
      <c r="H569" s="204" t="s">
        <v>954</v>
      </c>
      <c r="I569" s="205"/>
      <c r="J569" s="205">
        <v>0</v>
      </c>
      <c r="K569" s="63" t="str">
        <f t="shared" si="17"/>
        <v/>
      </c>
    </row>
    <row r="570" ht="18.95" hidden="1" customHeight="1" spans="1:11">
      <c r="A570" s="244" t="str">
        <f t="shared" si="16"/>
        <v>否</v>
      </c>
      <c r="B570" s="256">
        <v>2080302</v>
      </c>
      <c r="C570" s="257"/>
      <c r="D570" s="257"/>
      <c r="E570" s="257" t="s">
        <v>140</v>
      </c>
      <c r="F570" s="260" t="s">
        <v>955</v>
      </c>
      <c r="G570" s="259">
        <v>3</v>
      </c>
      <c r="H570" s="243" t="s">
        <v>956</v>
      </c>
      <c r="I570" s="205"/>
      <c r="J570" s="205">
        <v>0</v>
      </c>
      <c r="K570" s="63" t="str">
        <f t="shared" si="17"/>
        <v/>
      </c>
    </row>
    <row r="571" ht="18.95" hidden="1" customHeight="1" spans="1:11">
      <c r="A571" s="244" t="str">
        <f t="shared" si="16"/>
        <v>否</v>
      </c>
      <c r="B571" s="256">
        <v>2080303</v>
      </c>
      <c r="C571" s="257"/>
      <c r="D571" s="257"/>
      <c r="E571" s="257" t="s">
        <v>143</v>
      </c>
      <c r="F571" s="260" t="s">
        <v>957</v>
      </c>
      <c r="G571" s="259">
        <v>3</v>
      </c>
      <c r="H571" s="204" t="s">
        <v>958</v>
      </c>
      <c r="I571" s="205"/>
      <c r="J571" s="205">
        <v>0</v>
      </c>
      <c r="K571" s="63" t="str">
        <f t="shared" si="17"/>
        <v/>
      </c>
    </row>
    <row r="572" ht="18.95" hidden="1" customHeight="1" spans="1:11">
      <c r="A572" s="244" t="str">
        <f t="shared" si="16"/>
        <v>否</v>
      </c>
      <c r="B572" s="256">
        <v>2080304</v>
      </c>
      <c r="C572" s="257"/>
      <c r="D572" s="257"/>
      <c r="E572" s="257" t="s">
        <v>146</v>
      </c>
      <c r="F572" s="260" t="s">
        <v>959</v>
      </c>
      <c r="G572" s="259">
        <v>3</v>
      </c>
      <c r="H572" s="243" t="s">
        <v>960</v>
      </c>
      <c r="I572" s="205"/>
      <c r="J572" s="205">
        <v>0</v>
      </c>
      <c r="K572" s="63" t="str">
        <f t="shared" si="17"/>
        <v/>
      </c>
    </row>
    <row r="573" ht="18.95" hidden="1" customHeight="1" spans="1:11">
      <c r="A573" s="244" t="str">
        <f t="shared" si="16"/>
        <v>否</v>
      </c>
      <c r="B573" s="256">
        <v>2080305</v>
      </c>
      <c r="C573" s="257"/>
      <c r="D573" s="257"/>
      <c r="E573" s="257" t="s">
        <v>149</v>
      </c>
      <c r="F573" s="260" t="s">
        <v>961</v>
      </c>
      <c r="G573" s="259">
        <v>3</v>
      </c>
      <c r="H573" s="243" t="s">
        <v>962</v>
      </c>
      <c r="I573" s="205"/>
      <c r="J573" s="205">
        <v>0</v>
      </c>
      <c r="K573" s="63" t="str">
        <f t="shared" si="17"/>
        <v/>
      </c>
    </row>
    <row r="574" ht="18.95" hidden="1" customHeight="1" spans="1:11">
      <c r="A574" s="244" t="str">
        <f t="shared" si="16"/>
        <v>否</v>
      </c>
      <c r="B574" s="261">
        <v>2080308</v>
      </c>
      <c r="C574" s="257"/>
      <c r="D574" s="257"/>
      <c r="E574" s="257" t="s">
        <v>158</v>
      </c>
      <c r="F574" s="260" t="s">
        <v>963</v>
      </c>
      <c r="G574" s="259">
        <v>3</v>
      </c>
      <c r="H574" s="243" t="s">
        <v>964</v>
      </c>
      <c r="I574" s="205"/>
      <c r="J574" s="205">
        <v>0</v>
      </c>
      <c r="K574" s="63" t="str">
        <f t="shared" si="17"/>
        <v/>
      </c>
    </row>
    <row r="575" ht="18.95" hidden="1" customHeight="1" spans="1:11">
      <c r="A575" s="244" t="str">
        <f t="shared" si="16"/>
        <v>否</v>
      </c>
      <c r="B575" s="261">
        <v>2080399</v>
      </c>
      <c r="C575" s="257"/>
      <c r="D575" s="257"/>
      <c r="E575" s="257">
        <v>99</v>
      </c>
      <c r="F575" s="260" t="s">
        <v>965</v>
      </c>
      <c r="G575" s="259">
        <v>3</v>
      </c>
      <c r="H575" s="243" t="s">
        <v>966</v>
      </c>
      <c r="I575" s="205"/>
      <c r="J575" s="205">
        <v>0</v>
      </c>
      <c r="K575" s="63" t="str">
        <f t="shared" si="17"/>
        <v/>
      </c>
    </row>
    <row r="576" ht="18.95" hidden="1" customHeight="1" spans="1:11">
      <c r="A576" s="244" t="str">
        <f t="shared" si="16"/>
        <v>否</v>
      </c>
      <c r="B576" s="261">
        <v>20804</v>
      </c>
      <c r="C576" s="257"/>
      <c r="D576" s="324" t="s">
        <v>146</v>
      </c>
      <c r="E576" s="257"/>
      <c r="F576" s="258" t="s">
        <v>967</v>
      </c>
      <c r="G576" s="259"/>
      <c r="H576" s="243" t="s">
        <v>968</v>
      </c>
      <c r="I576" s="205">
        <f>I577</f>
        <v>0</v>
      </c>
      <c r="J576" s="205">
        <f>J577</f>
        <v>0</v>
      </c>
      <c r="K576" s="63" t="str">
        <f t="shared" si="17"/>
        <v/>
      </c>
    </row>
    <row r="577" ht="18.95" hidden="1" customHeight="1" spans="1:11">
      <c r="A577" s="244" t="str">
        <f t="shared" si="16"/>
        <v>否</v>
      </c>
      <c r="B577" s="261">
        <v>2080402</v>
      </c>
      <c r="C577" s="257"/>
      <c r="D577" s="257"/>
      <c r="E577" s="324" t="s">
        <v>140</v>
      </c>
      <c r="F577" s="260" t="s">
        <v>969</v>
      </c>
      <c r="G577" s="259">
        <v>3</v>
      </c>
      <c r="H577" s="243" t="s">
        <v>970</v>
      </c>
      <c r="I577" s="205">
        <v>0</v>
      </c>
      <c r="J577" s="205">
        <v>0</v>
      </c>
      <c r="K577" s="63" t="str">
        <f t="shared" si="17"/>
        <v/>
      </c>
    </row>
    <row r="578" ht="18.95" customHeight="1" spans="1:11">
      <c r="A578" s="244" t="str">
        <f t="shared" si="16"/>
        <v>是</v>
      </c>
      <c r="B578" s="261">
        <v>20805</v>
      </c>
      <c r="C578" s="257"/>
      <c r="D578" s="257" t="s">
        <v>149</v>
      </c>
      <c r="E578" s="257"/>
      <c r="F578" s="258" t="s">
        <v>971</v>
      </c>
      <c r="G578" s="259"/>
      <c r="H578" s="204" t="s">
        <v>972</v>
      </c>
      <c r="I578" s="205">
        <f>SUM(I579:I586)</f>
        <v>28154</v>
      </c>
      <c r="J578" s="205">
        <f>SUM(J579:J586)</f>
        <v>29561</v>
      </c>
      <c r="K578" s="63">
        <f t="shared" si="17"/>
        <v>0.05</v>
      </c>
    </row>
    <row r="579" ht="18.95" hidden="1" customHeight="1" spans="1:11">
      <c r="A579" s="244" t="str">
        <f t="shared" si="16"/>
        <v>否</v>
      </c>
      <c r="B579" s="261">
        <v>2080501</v>
      </c>
      <c r="C579" s="257"/>
      <c r="D579" s="257"/>
      <c r="E579" s="257" t="s">
        <v>135</v>
      </c>
      <c r="F579" s="260" t="s">
        <v>973</v>
      </c>
      <c r="G579" s="259">
        <v>3</v>
      </c>
      <c r="H579" s="204" t="s">
        <v>974</v>
      </c>
      <c r="I579" s="205">
        <v>0</v>
      </c>
      <c r="J579" s="205">
        <v>0</v>
      </c>
      <c r="K579" s="63" t="str">
        <f t="shared" si="17"/>
        <v/>
      </c>
    </row>
    <row r="580" ht="18.95" customHeight="1" spans="1:11">
      <c r="A580" s="244" t="str">
        <f t="shared" si="16"/>
        <v>是</v>
      </c>
      <c r="B580" s="261">
        <v>2080502</v>
      </c>
      <c r="C580" s="257"/>
      <c r="D580" s="257"/>
      <c r="E580" s="257" t="s">
        <v>140</v>
      </c>
      <c r="F580" s="260" t="s">
        <v>975</v>
      </c>
      <c r="G580" s="259">
        <v>3</v>
      </c>
      <c r="H580" s="204" t="s">
        <v>976</v>
      </c>
      <c r="I580" s="205">
        <v>7175</v>
      </c>
      <c r="J580" s="205">
        <v>7781</v>
      </c>
      <c r="K580" s="63">
        <f t="shared" si="17"/>
        <v>0.084</v>
      </c>
    </row>
    <row r="581" ht="18.95" hidden="1" customHeight="1" spans="1:11">
      <c r="A581" s="244" t="str">
        <f t="shared" si="16"/>
        <v>否</v>
      </c>
      <c r="B581" s="261">
        <v>2080503</v>
      </c>
      <c r="C581" s="257"/>
      <c r="D581" s="257"/>
      <c r="E581" s="257" t="s">
        <v>143</v>
      </c>
      <c r="F581" s="260" t="s">
        <v>977</v>
      </c>
      <c r="G581" s="259">
        <v>3</v>
      </c>
      <c r="H581" s="243" t="s">
        <v>978</v>
      </c>
      <c r="I581" s="205">
        <v>0</v>
      </c>
      <c r="J581" s="205">
        <v>0</v>
      </c>
      <c r="K581" s="63" t="str">
        <f t="shared" si="17"/>
        <v/>
      </c>
    </row>
    <row r="582" ht="18.95" customHeight="1" spans="1:11">
      <c r="A582" s="244" t="str">
        <f t="shared" si="16"/>
        <v>是</v>
      </c>
      <c r="B582" s="261">
        <v>2080504</v>
      </c>
      <c r="C582" s="257"/>
      <c r="D582" s="257"/>
      <c r="E582" s="257" t="s">
        <v>146</v>
      </c>
      <c r="F582" s="260" t="s">
        <v>979</v>
      </c>
      <c r="G582" s="259">
        <v>3</v>
      </c>
      <c r="H582" s="204" t="s">
        <v>980</v>
      </c>
      <c r="I582" s="205">
        <v>5239</v>
      </c>
      <c r="J582" s="205">
        <v>6876</v>
      </c>
      <c r="K582" s="63">
        <f t="shared" si="17"/>
        <v>0.312</v>
      </c>
    </row>
    <row r="583" ht="18.95" customHeight="1" spans="1:11">
      <c r="A583" s="244" t="str">
        <f t="shared" ref="A583:A588" si="18">IF(AND(I583=0,J583=0),"否","是")</f>
        <v>是</v>
      </c>
      <c r="B583" s="261">
        <v>2080505</v>
      </c>
      <c r="C583" s="257"/>
      <c r="D583" s="257"/>
      <c r="E583" s="257" t="s">
        <v>149</v>
      </c>
      <c r="F583" s="262" t="s">
        <v>981</v>
      </c>
      <c r="G583" s="259">
        <v>3</v>
      </c>
      <c r="H583" s="206" t="s">
        <v>982</v>
      </c>
      <c r="I583" s="205">
        <v>14749</v>
      </c>
      <c r="J583" s="205">
        <v>12355</v>
      </c>
      <c r="K583" s="63">
        <f t="shared" si="17"/>
        <v>-0.162</v>
      </c>
    </row>
    <row r="584" ht="18.95" customHeight="1" spans="1:11">
      <c r="A584" s="244" t="str">
        <f t="shared" si="18"/>
        <v>是</v>
      </c>
      <c r="B584" s="261">
        <v>2080506</v>
      </c>
      <c r="C584" s="257"/>
      <c r="D584" s="257"/>
      <c r="E584" s="257" t="s">
        <v>152</v>
      </c>
      <c r="F584" s="262" t="s">
        <v>983</v>
      </c>
      <c r="G584" s="259">
        <v>3</v>
      </c>
      <c r="H584" s="206" t="s">
        <v>984</v>
      </c>
      <c r="I584" s="205">
        <v>6</v>
      </c>
      <c r="J584" s="205">
        <v>1279</v>
      </c>
      <c r="K584" s="63">
        <f t="shared" si="17"/>
        <v>212.167</v>
      </c>
    </row>
    <row r="585" ht="18.95" customHeight="1" spans="1:11">
      <c r="A585" s="244" t="str">
        <f t="shared" si="18"/>
        <v>是</v>
      </c>
      <c r="B585" s="261">
        <v>2080507</v>
      </c>
      <c r="C585" s="257"/>
      <c r="D585" s="257"/>
      <c r="E585" s="257" t="s">
        <v>155</v>
      </c>
      <c r="F585" s="262" t="s">
        <v>985</v>
      </c>
      <c r="G585" s="259">
        <v>3</v>
      </c>
      <c r="H585" s="206" t="s">
        <v>986</v>
      </c>
      <c r="I585" s="205">
        <v>972</v>
      </c>
      <c r="J585" s="205">
        <v>1269</v>
      </c>
      <c r="K585" s="63">
        <f t="shared" si="17"/>
        <v>0.306</v>
      </c>
    </row>
    <row r="586" ht="18.95" customHeight="1" spans="1:11">
      <c r="A586" s="244" t="str">
        <f t="shared" si="18"/>
        <v>是</v>
      </c>
      <c r="B586" s="261">
        <v>2080599</v>
      </c>
      <c r="C586" s="257"/>
      <c r="D586" s="257"/>
      <c r="E586" s="257" t="s">
        <v>167</v>
      </c>
      <c r="F586" s="260" t="s">
        <v>987</v>
      </c>
      <c r="G586" s="259">
        <v>3</v>
      </c>
      <c r="H586" s="204" t="s">
        <v>988</v>
      </c>
      <c r="I586" s="205">
        <v>13</v>
      </c>
      <c r="J586" s="205">
        <v>1</v>
      </c>
      <c r="K586" s="63">
        <f t="shared" si="17"/>
        <v>-0.923</v>
      </c>
    </row>
    <row r="587" ht="18.95" customHeight="1" spans="1:11">
      <c r="A587" s="244" t="str">
        <f t="shared" si="18"/>
        <v>是</v>
      </c>
      <c r="B587" s="239">
        <v>20806</v>
      </c>
      <c r="C587" s="240"/>
      <c r="D587" s="240" t="s">
        <v>152</v>
      </c>
      <c r="E587" s="240"/>
      <c r="F587" s="241" t="s">
        <v>989</v>
      </c>
      <c r="G587" s="238"/>
      <c r="H587" s="204" t="s">
        <v>990</v>
      </c>
      <c r="I587" s="205">
        <f>SUM(I588:I590)</f>
        <v>496</v>
      </c>
      <c r="J587" s="205">
        <f>SUM(J588:J590)</f>
        <v>532</v>
      </c>
      <c r="K587" s="63">
        <f t="shared" ref="K587:K650" si="19">IF(OR(VALUE(J587)=0,ISERROR(J587/I587-1)),"",ROUND(J587/I587-1,3))</f>
        <v>0.073</v>
      </c>
    </row>
    <row r="588" ht="18.95" customHeight="1" spans="1:11">
      <c r="A588" s="244" t="str">
        <f t="shared" si="18"/>
        <v>是</v>
      </c>
      <c r="B588" s="239">
        <v>2080601</v>
      </c>
      <c r="C588" s="240"/>
      <c r="D588" s="240"/>
      <c r="E588" s="240" t="s">
        <v>135</v>
      </c>
      <c r="F588" s="242" t="s">
        <v>991</v>
      </c>
      <c r="G588" s="238">
        <v>3</v>
      </c>
      <c r="H588" s="204" t="s">
        <v>992</v>
      </c>
      <c r="I588" s="205">
        <v>496</v>
      </c>
      <c r="J588" s="205">
        <v>504</v>
      </c>
      <c r="K588" s="63">
        <f t="shared" si="19"/>
        <v>0.016</v>
      </c>
    </row>
    <row r="589" ht="18.95" hidden="1" customHeight="1" spans="1:11">
      <c r="A589" s="244" t="str">
        <f t="shared" ref="A589:A646" si="20">IF(AND(I589=0,J589=0),"否","是")</f>
        <v>否</v>
      </c>
      <c r="B589" s="239">
        <v>2080602</v>
      </c>
      <c r="C589" s="240"/>
      <c r="D589" s="240"/>
      <c r="E589" s="240" t="s">
        <v>140</v>
      </c>
      <c r="F589" s="242" t="s">
        <v>993</v>
      </c>
      <c r="G589" s="238">
        <v>3</v>
      </c>
      <c r="H589" s="243" t="s">
        <v>994</v>
      </c>
      <c r="I589" s="205">
        <v>0</v>
      </c>
      <c r="J589" s="205">
        <v>0</v>
      </c>
      <c r="K589" s="63" t="str">
        <f t="shared" si="19"/>
        <v/>
      </c>
    </row>
    <row r="590" ht="18.95" customHeight="1" spans="1:11">
      <c r="A590" s="244" t="str">
        <f t="shared" si="20"/>
        <v>是</v>
      </c>
      <c r="B590" s="239">
        <v>2080699</v>
      </c>
      <c r="C590" s="240"/>
      <c r="D590" s="240"/>
      <c r="E590" s="240" t="s">
        <v>167</v>
      </c>
      <c r="F590" s="242" t="s">
        <v>995</v>
      </c>
      <c r="G590" s="238">
        <v>3</v>
      </c>
      <c r="H590" s="204" t="s">
        <v>996</v>
      </c>
      <c r="I590" s="205">
        <v>0</v>
      </c>
      <c r="J590" s="205">
        <v>28</v>
      </c>
      <c r="K590" s="63" t="str">
        <f t="shared" si="19"/>
        <v/>
      </c>
    </row>
    <row r="591" ht="18.95" customHeight="1" spans="1:11">
      <c r="A591" s="244" t="str">
        <f t="shared" si="20"/>
        <v>是</v>
      </c>
      <c r="B591" s="239">
        <v>20807</v>
      </c>
      <c r="C591" s="240"/>
      <c r="D591" s="240" t="s">
        <v>155</v>
      </c>
      <c r="E591" s="240"/>
      <c r="F591" s="241" t="s">
        <v>997</v>
      </c>
      <c r="G591" s="238"/>
      <c r="H591" s="204" t="s">
        <v>998</v>
      </c>
      <c r="I591" s="205">
        <f>SUM(I592:I601)</f>
        <v>1319</v>
      </c>
      <c r="J591" s="205">
        <f>SUM(J592:J601)</f>
        <v>1157</v>
      </c>
      <c r="K591" s="63">
        <f t="shared" si="19"/>
        <v>-0.123</v>
      </c>
    </row>
    <row r="592" ht="18.95" customHeight="1" spans="1:11">
      <c r="A592" s="244" t="str">
        <f t="shared" si="20"/>
        <v>是</v>
      </c>
      <c r="B592" s="239">
        <v>2080701</v>
      </c>
      <c r="C592" s="240"/>
      <c r="D592" s="240"/>
      <c r="E592" s="240" t="s">
        <v>135</v>
      </c>
      <c r="F592" s="262" t="s">
        <v>999</v>
      </c>
      <c r="G592" s="238">
        <v>3</v>
      </c>
      <c r="H592" s="206" t="s">
        <v>1000</v>
      </c>
      <c r="I592" s="205">
        <v>100</v>
      </c>
      <c r="J592" s="205">
        <v>0</v>
      </c>
      <c r="K592" s="63" t="str">
        <f t="shared" si="19"/>
        <v/>
      </c>
    </row>
    <row r="593" ht="18.95" customHeight="1" spans="1:11">
      <c r="A593" s="244" t="str">
        <f t="shared" si="20"/>
        <v>是</v>
      </c>
      <c r="B593" s="239">
        <v>2080702</v>
      </c>
      <c r="C593" s="240"/>
      <c r="D593" s="240"/>
      <c r="E593" s="240" t="s">
        <v>140</v>
      </c>
      <c r="F593" s="242" t="s">
        <v>1001</v>
      </c>
      <c r="G593" s="238">
        <v>3</v>
      </c>
      <c r="H593" s="204" t="s">
        <v>1002</v>
      </c>
      <c r="I593" s="205">
        <v>80</v>
      </c>
      <c r="J593" s="205">
        <v>0</v>
      </c>
      <c r="K593" s="63" t="str">
        <f t="shared" si="19"/>
        <v/>
      </c>
    </row>
    <row r="594" ht="18.95" customHeight="1" spans="1:11">
      <c r="A594" s="244" t="str">
        <f t="shared" si="20"/>
        <v>是</v>
      </c>
      <c r="B594" s="239">
        <v>2080704</v>
      </c>
      <c r="C594" s="240"/>
      <c r="D594" s="240"/>
      <c r="E594" s="240" t="s">
        <v>146</v>
      </c>
      <c r="F594" s="242" t="s">
        <v>1003</v>
      </c>
      <c r="G594" s="238">
        <v>3</v>
      </c>
      <c r="H594" s="204" t="s">
        <v>1004</v>
      </c>
      <c r="I594" s="205">
        <v>240</v>
      </c>
      <c r="J594" s="205">
        <v>159</v>
      </c>
      <c r="K594" s="63">
        <f t="shared" si="19"/>
        <v>-0.338</v>
      </c>
    </row>
    <row r="595" ht="18.95" customHeight="1" spans="1:11">
      <c r="A595" s="244" t="str">
        <f t="shared" si="20"/>
        <v>是</v>
      </c>
      <c r="B595" s="239">
        <v>2080705</v>
      </c>
      <c r="C595" s="240"/>
      <c r="D595" s="240"/>
      <c r="E595" s="240" t="s">
        <v>149</v>
      </c>
      <c r="F595" s="242" t="s">
        <v>1005</v>
      </c>
      <c r="G595" s="238">
        <v>3</v>
      </c>
      <c r="H595" s="204" t="s">
        <v>1006</v>
      </c>
      <c r="I595" s="205">
        <v>558</v>
      </c>
      <c r="J595" s="205">
        <v>239</v>
      </c>
      <c r="K595" s="63">
        <f t="shared" si="19"/>
        <v>-0.572</v>
      </c>
    </row>
    <row r="596" ht="18.95" hidden="1" customHeight="1" spans="1:11">
      <c r="A596" s="244" t="str">
        <f t="shared" si="20"/>
        <v>否</v>
      </c>
      <c r="B596" s="239">
        <v>2080709</v>
      </c>
      <c r="C596" s="240"/>
      <c r="D596" s="240"/>
      <c r="E596" s="240" t="s">
        <v>161</v>
      </c>
      <c r="F596" s="242" t="s">
        <v>1007</v>
      </c>
      <c r="G596" s="238">
        <v>3</v>
      </c>
      <c r="H596" s="243" t="s">
        <v>1008</v>
      </c>
      <c r="I596" s="205">
        <v>0</v>
      </c>
      <c r="J596" s="205">
        <v>0</v>
      </c>
      <c r="K596" s="63" t="str">
        <f t="shared" si="19"/>
        <v/>
      </c>
    </row>
    <row r="597" ht="18.95" hidden="1" customHeight="1" spans="1:11">
      <c r="A597" s="244" t="str">
        <f t="shared" si="20"/>
        <v>否</v>
      </c>
      <c r="B597" s="239">
        <v>2080710</v>
      </c>
      <c r="C597" s="240"/>
      <c r="D597" s="240"/>
      <c r="E597" s="240" t="s">
        <v>272</v>
      </c>
      <c r="F597" s="242" t="s">
        <v>1009</v>
      </c>
      <c r="G597" s="238">
        <v>3</v>
      </c>
      <c r="H597" s="243" t="s">
        <v>1010</v>
      </c>
      <c r="I597" s="205">
        <v>0</v>
      </c>
      <c r="J597" s="205">
        <v>0</v>
      </c>
      <c r="K597" s="63" t="str">
        <f t="shared" si="19"/>
        <v/>
      </c>
    </row>
    <row r="598" ht="18.95" customHeight="1" spans="1:11">
      <c r="A598" s="244" t="str">
        <f t="shared" si="20"/>
        <v>是</v>
      </c>
      <c r="B598" s="239">
        <v>2080711</v>
      </c>
      <c r="C598" s="240"/>
      <c r="D598" s="240"/>
      <c r="E598" s="240" t="s">
        <v>289</v>
      </c>
      <c r="F598" s="242" t="s">
        <v>1011</v>
      </c>
      <c r="G598" s="238">
        <v>3</v>
      </c>
      <c r="H598" s="204" t="s">
        <v>1012</v>
      </c>
      <c r="I598" s="205">
        <v>115</v>
      </c>
      <c r="J598" s="205">
        <v>69</v>
      </c>
      <c r="K598" s="63">
        <f t="shared" si="19"/>
        <v>-0.4</v>
      </c>
    </row>
    <row r="599" ht="18.95" customHeight="1" spans="1:11">
      <c r="A599" s="244" t="str">
        <f t="shared" si="20"/>
        <v>是</v>
      </c>
      <c r="B599" s="239">
        <v>2080712</v>
      </c>
      <c r="C599" s="240"/>
      <c r="D599" s="240"/>
      <c r="E599" s="240" t="s">
        <v>292</v>
      </c>
      <c r="F599" s="242" t="s">
        <v>1013</v>
      </c>
      <c r="G599" s="238">
        <v>3</v>
      </c>
      <c r="H599" s="204" t="s">
        <v>1014</v>
      </c>
      <c r="I599" s="205">
        <v>195</v>
      </c>
      <c r="J599" s="205">
        <v>303</v>
      </c>
      <c r="K599" s="63">
        <f t="shared" si="19"/>
        <v>0.554</v>
      </c>
    </row>
    <row r="600" ht="18.95" hidden="1" customHeight="1" spans="1:11">
      <c r="A600" s="244" t="str">
        <f t="shared" si="20"/>
        <v>否</v>
      </c>
      <c r="B600" s="239">
        <v>2080713</v>
      </c>
      <c r="C600" s="240"/>
      <c r="D600" s="240"/>
      <c r="E600" s="249" t="s">
        <v>307</v>
      </c>
      <c r="F600" s="242" t="s">
        <v>1015</v>
      </c>
      <c r="G600" s="238">
        <v>3</v>
      </c>
      <c r="H600" s="244" t="s">
        <v>1016</v>
      </c>
      <c r="I600" s="205">
        <v>0</v>
      </c>
      <c r="J600" s="205">
        <v>0</v>
      </c>
      <c r="K600" s="63" t="str">
        <f t="shared" si="19"/>
        <v/>
      </c>
    </row>
    <row r="601" ht="18.95" customHeight="1" spans="1:11">
      <c r="A601" s="244" t="str">
        <f t="shared" si="20"/>
        <v>是</v>
      </c>
      <c r="B601" s="239">
        <v>2080799</v>
      </c>
      <c r="C601" s="240"/>
      <c r="D601" s="240"/>
      <c r="E601" s="249" t="s">
        <v>167</v>
      </c>
      <c r="F601" s="242" t="s">
        <v>1017</v>
      </c>
      <c r="G601" s="238">
        <v>3</v>
      </c>
      <c r="H601" s="204" t="s">
        <v>1018</v>
      </c>
      <c r="I601" s="205">
        <v>31</v>
      </c>
      <c r="J601" s="205">
        <v>387</v>
      </c>
      <c r="K601" s="63">
        <f t="shared" si="19"/>
        <v>11.484</v>
      </c>
    </row>
    <row r="602" ht="18.95" customHeight="1" spans="1:11">
      <c r="A602" s="244" t="str">
        <f t="shared" si="20"/>
        <v>是</v>
      </c>
      <c r="B602" s="239">
        <v>20808</v>
      </c>
      <c r="C602" s="240"/>
      <c r="D602" s="240" t="s">
        <v>158</v>
      </c>
      <c r="E602" s="240"/>
      <c r="F602" s="241" t="s">
        <v>1019</v>
      </c>
      <c r="G602" s="238"/>
      <c r="H602" s="204" t="s">
        <v>1020</v>
      </c>
      <c r="I602" s="205">
        <f>SUM(I603:I609)</f>
        <v>225</v>
      </c>
      <c r="J602" s="205">
        <f>SUM(J603:J609)</f>
        <v>95</v>
      </c>
      <c r="K602" s="63">
        <f t="shared" si="19"/>
        <v>-0.578</v>
      </c>
    </row>
    <row r="603" ht="18.95" hidden="1" customHeight="1" spans="1:11">
      <c r="A603" s="244" t="str">
        <f t="shared" si="20"/>
        <v>否</v>
      </c>
      <c r="B603" s="239">
        <v>2080801</v>
      </c>
      <c r="C603" s="240"/>
      <c r="D603" s="240"/>
      <c r="E603" s="240" t="s">
        <v>135</v>
      </c>
      <c r="F603" s="242" t="s">
        <v>1021</v>
      </c>
      <c r="G603" s="238">
        <v>3</v>
      </c>
      <c r="H603" s="243" t="s">
        <v>1022</v>
      </c>
      <c r="I603" s="205">
        <v>0</v>
      </c>
      <c r="J603" s="205">
        <v>0</v>
      </c>
      <c r="K603" s="63" t="str">
        <f t="shared" si="19"/>
        <v/>
      </c>
    </row>
    <row r="604" ht="18.95" customHeight="1" spans="1:11">
      <c r="A604" s="244" t="str">
        <f t="shared" si="20"/>
        <v>是</v>
      </c>
      <c r="B604" s="239">
        <v>2080802</v>
      </c>
      <c r="C604" s="240"/>
      <c r="D604" s="240"/>
      <c r="E604" s="240" t="s">
        <v>140</v>
      </c>
      <c r="F604" s="242" t="s">
        <v>1023</v>
      </c>
      <c r="G604" s="238">
        <v>3</v>
      </c>
      <c r="H604" s="204" t="s">
        <v>1024</v>
      </c>
      <c r="I604" s="205">
        <v>5</v>
      </c>
      <c r="J604" s="205">
        <v>4</v>
      </c>
      <c r="K604" s="63">
        <f t="shared" si="19"/>
        <v>-0.2</v>
      </c>
    </row>
    <row r="605" ht="18.95" hidden="1" customHeight="1" spans="1:11">
      <c r="A605" s="244" t="str">
        <f t="shared" si="20"/>
        <v>否</v>
      </c>
      <c r="B605" s="239">
        <v>2080803</v>
      </c>
      <c r="C605" s="240"/>
      <c r="D605" s="240"/>
      <c r="E605" s="240" t="s">
        <v>143</v>
      </c>
      <c r="F605" s="242" t="s">
        <v>1025</v>
      </c>
      <c r="G605" s="238">
        <v>3</v>
      </c>
      <c r="H605" s="243" t="s">
        <v>1026</v>
      </c>
      <c r="I605" s="205">
        <v>0</v>
      </c>
      <c r="J605" s="205">
        <v>0</v>
      </c>
      <c r="K605" s="63" t="str">
        <f t="shared" si="19"/>
        <v/>
      </c>
    </row>
    <row r="606" ht="18.95" customHeight="1" spans="1:11">
      <c r="A606" s="244" t="str">
        <f t="shared" si="20"/>
        <v>是</v>
      </c>
      <c r="B606" s="239">
        <v>2080804</v>
      </c>
      <c r="C606" s="240"/>
      <c r="D606" s="240"/>
      <c r="E606" s="240" t="s">
        <v>146</v>
      </c>
      <c r="F606" s="242" t="s">
        <v>1027</v>
      </c>
      <c r="G606" s="238">
        <v>3</v>
      </c>
      <c r="H606" s="204" t="s">
        <v>1028</v>
      </c>
      <c r="I606" s="205">
        <v>220</v>
      </c>
      <c r="J606" s="205">
        <v>91</v>
      </c>
      <c r="K606" s="63">
        <f t="shared" si="19"/>
        <v>-0.586</v>
      </c>
    </row>
    <row r="607" ht="18.95" hidden="1" customHeight="1" spans="1:11">
      <c r="A607" s="244" t="str">
        <f t="shared" si="20"/>
        <v>否</v>
      </c>
      <c r="B607" s="239">
        <v>2080805</v>
      </c>
      <c r="C607" s="240"/>
      <c r="D607" s="240"/>
      <c r="E607" s="240" t="s">
        <v>149</v>
      </c>
      <c r="F607" s="242" t="s">
        <v>1029</v>
      </c>
      <c r="G607" s="238">
        <v>3</v>
      </c>
      <c r="H607" s="243" t="s">
        <v>1030</v>
      </c>
      <c r="I607" s="205">
        <v>0</v>
      </c>
      <c r="J607" s="205">
        <v>0</v>
      </c>
      <c r="K607" s="63" t="str">
        <f t="shared" si="19"/>
        <v/>
      </c>
    </row>
    <row r="608" ht="18.95" hidden="1" customHeight="1" spans="1:11">
      <c r="A608" s="244" t="str">
        <f t="shared" si="20"/>
        <v>否</v>
      </c>
      <c r="B608" s="239">
        <v>2080806</v>
      </c>
      <c r="C608" s="240"/>
      <c r="D608" s="240"/>
      <c r="E608" s="240" t="s">
        <v>152</v>
      </c>
      <c r="F608" s="242" t="s">
        <v>1031</v>
      </c>
      <c r="G608" s="238">
        <v>3</v>
      </c>
      <c r="H608" s="243" t="s">
        <v>1032</v>
      </c>
      <c r="I608" s="205">
        <v>0</v>
      </c>
      <c r="J608" s="205">
        <v>0</v>
      </c>
      <c r="K608" s="63" t="str">
        <f t="shared" si="19"/>
        <v/>
      </c>
    </row>
    <row r="609" ht="18.95" hidden="1" customHeight="1" spans="1:11">
      <c r="A609" s="244" t="str">
        <f t="shared" si="20"/>
        <v>否</v>
      </c>
      <c r="B609" s="239">
        <v>2080899</v>
      </c>
      <c r="C609" s="240"/>
      <c r="D609" s="240"/>
      <c r="E609" s="240" t="s">
        <v>167</v>
      </c>
      <c r="F609" s="242" t="s">
        <v>1033</v>
      </c>
      <c r="G609" s="238">
        <v>3</v>
      </c>
      <c r="H609" s="243" t="s">
        <v>1034</v>
      </c>
      <c r="I609" s="205">
        <v>0</v>
      </c>
      <c r="J609" s="205">
        <v>0</v>
      </c>
      <c r="K609" s="63" t="str">
        <f t="shared" si="19"/>
        <v/>
      </c>
    </row>
    <row r="610" ht="18.95" customHeight="1" spans="1:11">
      <c r="A610" s="244" t="str">
        <f t="shared" si="20"/>
        <v>是</v>
      </c>
      <c r="B610" s="239">
        <v>20809</v>
      </c>
      <c r="C610" s="240"/>
      <c r="D610" s="240" t="s">
        <v>161</v>
      </c>
      <c r="E610" s="240"/>
      <c r="F610" s="241" t="s">
        <v>1035</v>
      </c>
      <c r="G610" s="238"/>
      <c r="H610" s="204" t="s">
        <v>1036</v>
      </c>
      <c r="I610" s="205">
        <f>SUM(I611:I615)</f>
        <v>701</v>
      </c>
      <c r="J610" s="205">
        <f>SUM(J611:J615)</f>
        <v>567</v>
      </c>
      <c r="K610" s="63">
        <f t="shared" si="19"/>
        <v>-0.191</v>
      </c>
    </row>
    <row r="611" ht="18.95" customHeight="1" spans="1:11">
      <c r="A611" s="244" t="str">
        <f t="shared" si="20"/>
        <v>是</v>
      </c>
      <c r="B611" s="239">
        <v>2080901</v>
      </c>
      <c r="C611" s="240"/>
      <c r="D611" s="240"/>
      <c r="E611" s="240" t="s">
        <v>135</v>
      </c>
      <c r="F611" s="242" t="s">
        <v>1037</v>
      </c>
      <c r="G611" s="238">
        <v>3</v>
      </c>
      <c r="H611" s="204" t="s">
        <v>1038</v>
      </c>
      <c r="I611" s="205">
        <v>0</v>
      </c>
      <c r="J611" s="205">
        <v>7</v>
      </c>
      <c r="K611" s="63" t="str">
        <f t="shared" si="19"/>
        <v/>
      </c>
    </row>
    <row r="612" ht="18.95" customHeight="1" spans="1:11">
      <c r="A612" s="244" t="str">
        <f t="shared" si="20"/>
        <v>是</v>
      </c>
      <c r="B612" s="239">
        <v>2080902</v>
      </c>
      <c r="C612" s="240"/>
      <c r="D612" s="240"/>
      <c r="E612" s="240" t="s">
        <v>140</v>
      </c>
      <c r="F612" s="242" t="s">
        <v>1039</v>
      </c>
      <c r="G612" s="238">
        <v>3</v>
      </c>
      <c r="H612" s="204" t="s">
        <v>1040</v>
      </c>
      <c r="I612" s="205">
        <v>467</v>
      </c>
      <c r="J612" s="205">
        <v>336</v>
      </c>
      <c r="K612" s="63">
        <f t="shared" si="19"/>
        <v>-0.281</v>
      </c>
    </row>
    <row r="613" ht="18.95" customHeight="1" spans="1:11">
      <c r="A613" s="244" t="str">
        <f t="shared" si="20"/>
        <v>是</v>
      </c>
      <c r="B613" s="239">
        <v>2080903</v>
      </c>
      <c r="C613" s="240"/>
      <c r="D613" s="240"/>
      <c r="E613" s="240" t="s">
        <v>143</v>
      </c>
      <c r="F613" s="242" t="s">
        <v>1041</v>
      </c>
      <c r="G613" s="238">
        <v>3</v>
      </c>
      <c r="H613" s="204" t="s">
        <v>1042</v>
      </c>
      <c r="I613" s="205">
        <v>234</v>
      </c>
      <c r="J613" s="205">
        <v>224</v>
      </c>
      <c r="K613" s="63">
        <f t="shared" si="19"/>
        <v>-0.043</v>
      </c>
    </row>
    <row r="614" ht="18.95" hidden="1" customHeight="1" spans="1:11">
      <c r="A614" s="244" t="str">
        <f t="shared" si="20"/>
        <v>否</v>
      </c>
      <c r="B614" s="239">
        <v>2080904</v>
      </c>
      <c r="C614" s="240"/>
      <c r="D614" s="240"/>
      <c r="E614" s="240" t="s">
        <v>146</v>
      </c>
      <c r="F614" s="242" t="s">
        <v>1043</v>
      </c>
      <c r="G614" s="238">
        <v>3</v>
      </c>
      <c r="H614" s="243" t="s">
        <v>1044</v>
      </c>
      <c r="I614" s="205">
        <v>0</v>
      </c>
      <c r="J614" s="205">
        <v>0</v>
      </c>
      <c r="K614" s="63" t="str">
        <f t="shared" si="19"/>
        <v/>
      </c>
    </row>
    <row r="615" ht="18.95" hidden="1" customHeight="1" spans="1:11">
      <c r="A615" s="244" t="str">
        <f t="shared" si="20"/>
        <v>否</v>
      </c>
      <c r="B615" s="239">
        <v>2080999</v>
      </c>
      <c r="C615" s="240"/>
      <c r="D615" s="240"/>
      <c r="E615" s="240" t="s">
        <v>167</v>
      </c>
      <c r="F615" s="242" t="s">
        <v>1045</v>
      </c>
      <c r="G615" s="238">
        <v>3</v>
      </c>
      <c r="H615" s="243" t="s">
        <v>1046</v>
      </c>
      <c r="I615" s="205">
        <v>0</v>
      </c>
      <c r="J615" s="205">
        <v>0</v>
      </c>
      <c r="K615" s="63" t="str">
        <f t="shared" si="19"/>
        <v/>
      </c>
    </row>
    <row r="616" ht="18.95" customHeight="1" spans="1:11">
      <c r="A616" s="244" t="str">
        <f t="shared" si="20"/>
        <v>是</v>
      </c>
      <c r="B616" s="239">
        <v>20810</v>
      </c>
      <c r="C616" s="240"/>
      <c r="D616" s="240" t="s">
        <v>272</v>
      </c>
      <c r="E616" s="240"/>
      <c r="F616" s="241" t="s">
        <v>1047</v>
      </c>
      <c r="G616" s="238"/>
      <c r="H616" s="204" t="s">
        <v>1048</v>
      </c>
      <c r="I616" s="205">
        <f>SUM(I617:I622)</f>
        <v>248</v>
      </c>
      <c r="J616" s="205">
        <f>SUM(J617:J622)</f>
        <v>198</v>
      </c>
      <c r="K616" s="63">
        <f t="shared" si="19"/>
        <v>-0.202</v>
      </c>
    </row>
    <row r="617" ht="18.95" customHeight="1" spans="1:11">
      <c r="A617" s="244" t="str">
        <f t="shared" si="20"/>
        <v>是</v>
      </c>
      <c r="B617" s="239">
        <v>2081001</v>
      </c>
      <c r="C617" s="240"/>
      <c r="D617" s="240"/>
      <c r="E617" s="240" t="s">
        <v>135</v>
      </c>
      <c r="F617" s="242" t="s">
        <v>1049</v>
      </c>
      <c r="G617" s="238">
        <v>3</v>
      </c>
      <c r="H617" s="204" t="s">
        <v>1050</v>
      </c>
      <c r="I617" s="205">
        <v>160</v>
      </c>
      <c r="J617" s="205">
        <v>162</v>
      </c>
      <c r="K617" s="63">
        <f t="shared" si="19"/>
        <v>0.013</v>
      </c>
    </row>
    <row r="618" ht="18.95" customHeight="1" spans="1:11">
      <c r="A618" s="244" t="str">
        <f t="shared" si="20"/>
        <v>是</v>
      </c>
      <c r="B618" s="239">
        <v>2081002</v>
      </c>
      <c r="C618" s="240"/>
      <c r="D618" s="240"/>
      <c r="E618" s="240" t="s">
        <v>140</v>
      </c>
      <c r="F618" s="242" t="s">
        <v>1051</v>
      </c>
      <c r="G618" s="238">
        <v>3</v>
      </c>
      <c r="H618" s="204" t="s">
        <v>1052</v>
      </c>
      <c r="I618" s="205">
        <v>88</v>
      </c>
      <c r="J618" s="205">
        <v>36</v>
      </c>
      <c r="K618" s="63">
        <f t="shared" si="19"/>
        <v>-0.591</v>
      </c>
    </row>
    <row r="619" ht="18.95" hidden="1" customHeight="1" spans="1:11">
      <c r="A619" s="244" t="str">
        <f t="shared" si="20"/>
        <v>否</v>
      </c>
      <c r="B619" s="239">
        <v>2081003</v>
      </c>
      <c r="C619" s="240"/>
      <c r="D619" s="240"/>
      <c r="E619" s="240" t="s">
        <v>143</v>
      </c>
      <c r="F619" s="242" t="s">
        <v>1053</v>
      </c>
      <c r="G619" s="238">
        <v>3</v>
      </c>
      <c r="H619" s="243" t="s">
        <v>1054</v>
      </c>
      <c r="I619" s="205">
        <v>0</v>
      </c>
      <c r="J619" s="205">
        <v>0</v>
      </c>
      <c r="K619" s="63" t="str">
        <f t="shared" si="19"/>
        <v/>
      </c>
    </row>
    <row r="620" ht="18.95" hidden="1" customHeight="1" spans="1:11">
      <c r="A620" s="244" t="str">
        <f t="shared" si="20"/>
        <v>否</v>
      </c>
      <c r="B620" s="239">
        <v>2081004</v>
      </c>
      <c r="C620" s="240"/>
      <c r="D620" s="240"/>
      <c r="E620" s="240" t="s">
        <v>146</v>
      </c>
      <c r="F620" s="242" t="s">
        <v>1055</v>
      </c>
      <c r="G620" s="238">
        <v>3</v>
      </c>
      <c r="H620" s="243" t="s">
        <v>1056</v>
      </c>
      <c r="I620" s="205">
        <v>0</v>
      </c>
      <c r="J620" s="205">
        <v>0</v>
      </c>
      <c r="K620" s="63" t="str">
        <f t="shared" si="19"/>
        <v/>
      </c>
    </row>
    <row r="621" ht="18.95" hidden="1" customHeight="1" spans="1:11">
      <c r="A621" s="244" t="str">
        <f t="shared" si="20"/>
        <v>否</v>
      </c>
      <c r="B621" s="239">
        <v>2081005</v>
      </c>
      <c r="C621" s="240"/>
      <c r="D621" s="240"/>
      <c r="E621" s="240" t="s">
        <v>149</v>
      </c>
      <c r="F621" s="242" t="s">
        <v>1057</v>
      </c>
      <c r="G621" s="238">
        <v>3</v>
      </c>
      <c r="H621" s="243" t="s">
        <v>1058</v>
      </c>
      <c r="I621" s="205">
        <v>0</v>
      </c>
      <c r="J621" s="205">
        <v>0</v>
      </c>
      <c r="K621" s="63" t="str">
        <f t="shared" si="19"/>
        <v/>
      </c>
    </row>
    <row r="622" ht="18.95" hidden="1" customHeight="1" spans="1:11">
      <c r="A622" s="244" t="str">
        <f t="shared" si="20"/>
        <v>否</v>
      </c>
      <c r="B622" s="239">
        <v>2081099</v>
      </c>
      <c r="C622" s="240"/>
      <c r="D622" s="240"/>
      <c r="E622" s="240" t="s">
        <v>167</v>
      </c>
      <c r="F622" s="242" t="s">
        <v>1059</v>
      </c>
      <c r="G622" s="238">
        <v>3</v>
      </c>
      <c r="H622" s="243" t="s">
        <v>1060</v>
      </c>
      <c r="I622" s="205">
        <v>0</v>
      </c>
      <c r="J622" s="205">
        <v>0</v>
      </c>
      <c r="K622" s="63" t="str">
        <f t="shared" si="19"/>
        <v/>
      </c>
    </row>
    <row r="623" ht="18.95" customHeight="1" spans="1:11">
      <c r="A623" s="244" t="str">
        <f t="shared" si="20"/>
        <v>是</v>
      </c>
      <c r="B623" s="239">
        <v>20811</v>
      </c>
      <c r="C623" s="240"/>
      <c r="D623" s="240" t="s">
        <v>289</v>
      </c>
      <c r="E623" s="240"/>
      <c r="F623" s="241" t="s">
        <v>1061</v>
      </c>
      <c r="G623" s="238"/>
      <c r="H623" s="204" t="s">
        <v>1062</v>
      </c>
      <c r="I623" s="205">
        <f>SUM(I624:I631)</f>
        <v>1083</v>
      </c>
      <c r="J623" s="205">
        <f>SUM(J624:J631)</f>
        <v>596</v>
      </c>
      <c r="K623" s="63">
        <f t="shared" si="19"/>
        <v>-0.45</v>
      </c>
    </row>
    <row r="624" ht="18.95" customHeight="1" spans="1:11">
      <c r="A624" s="244" t="str">
        <f t="shared" si="20"/>
        <v>是</v>
      </c>
      <c r="B624" s="239">
        <v>2081101</v>
      </c>
      <c r="C624" s="240"/>
      <c r="D624" s="240"/>
      <c r="E624" s="240" t="s">
        <v>135</v>
      </c>
      <c r="F624" s="242" t="s">
        <v>138</v>
      </c>
      <c r="G624" s="238">
        <v>3</v>
      </c>
      <c r="H624" s="204" t="s">
        <v>139</v>
      </c>
      <c r="I624" s="205">
        <v>162</v>
      </c>
      <c r="J624" s="205">
        <v>215</v>
      </c>
      <c r="K624" s="63">
        <f t="shared" si="19"/>
        <v>0.327</v>
      </c>
    </row>
    <row r="625" ht="18.95" customHeight="1" spans="1:11">
      <c r="A625" s="244" t="str">
        <f t="shared" si="20"/>
        <v>是</v>
      </c>
      <c r="B625" s="239">
        <v>2081102</v>
      </c>
      <c r="C625" s="240"/>
      <c r="D625" s="240"/>
      <c r="E625" s="240" t="s">
        <v>140</v>
      </c>
      <c r="F625" s="242" t="s">
        <v>141</v>
      </c>
      <c r="G625" s="238">
        <v>3</v>
      </c>
      <c r="H625" s="204" t="s">
        <v>142</v>
      </c>
      <c r="I625" s="205">
        <v>66</v>
      </c>
      <c r="J625" s="205">
        <v>45</v>
      </c>
      <c r="K625" s="63">
        <f t="shared" si="19"/>
        <v>-0.318</v>
      </c>
    </row>
    <row r="626" ht="18.95" hidden="1" customHeight="1" spans="1:11">
      <c r="A626" s="244" t="str">
        <f t="shared" si="20"/>
        <v>否</v>
      </c>
      <c r="B626" s="239">
        <v>2081103</v>
      </c>
      <c r="C626" s="240"/>
      <c r="D626" s="240"/>
      <c r="E626" s="240" t="s">
        <v>143</v>
      </c>
      <c r="F626" s="242" t="s">
        <v>144</v>
      </c>
      <c r="G626" s="238">
        <v>3</v>
      </c>
      <c r="H626" s="243" t="s">
        <v>145</v>
      </c>
      <c r="I626" s="205">
        <v>0</v>
      </c>
      <c r="J626" s="205">
        <v>0</v>
      </c>
      <c r="K626" s="63" t="str">
        <f t="shared" si="19"/>
        <v/>
      </c>
    </row>
    <row r="627" ht="18.95" customHeight="1" spans="1:11">
      <c r="A627" s="244" t="str">
        <f t="shared" si="20"/>
        <v>是</v>
      </c>
      <c r="B627" s="239">
        <v>2081104</v>
      </c>
      <c r="C627" s="240"/>
      <c r="D627" s="240"/>
      <c r="E627" s="240" t="s">
        <v>146</v>
      </c>
      <c r="F627" s="242" t="s">
        <v>1063</v>
      </c>
      <c r="G627" s="238">
        <v>3</v>
      </c>
      <c r="H627" s="204" t="s">
        <v>1064</v>
      </c>
      <c r="I627" s="205">
        <v>712</v>
      </c>
      <c r="J627" s="205">
        <v>68</v>
      </c>
      <c r="K627" s="63">
        <f t="shared" si="19"/>
        <v>-0.904</v>
      </c>
    </row>
    <row r="628" ht="18.95" customHeight="1" spans="1:11">
      <c r="A628" s="244" t="str">
        <f t="shared" si="20"/>
        <v>是</v>
      </c>
      <c r="B628" s="239">
        <v>2081105</v>
      </c>
      <c r="C628" s="240"/>
      <c r="D628" s="240"/>
      <c r="E628" s="240" t="s">
        <v>149</v>
      </c>
      <c r="F628" s="242" t="s">
        <v>1065</v>
      </c>
      <c r="G628" s="238">
        <v>3</v>
      </c>
      <c r="H628" s="204" t="s">
        <v>1066</v>
      </c>
      <c r="I628" s="205">
        <v>139</v>
      </c>
      <c r="J628" s="205">
        <v>170</v>
      </c>
      <c r="K628" s="63">
        <f t="shared" si="19"/>
        <v>0.223</v>
      </c>
    </row>
    <row r="629" ht="18.95" customHeight="1" spans="1:11">
      <c r="A629" s="244" t="str">
        <f t="shared" si="20"/>
        <v>是</v>
      </c>
      <c r="B629" s="239">
        <v>2081106</v>
      </c>
      <c r="C629" s="240"/>
      <c r="D629" s="240"/>
      <c r="E629" s="240" t="s">
        <v>152</v>
      </c>
      <c r="F629" s="242" t="s">
        <v>1067</v>
      </c>
      <c r="G629" s="238">
        <v>3</v>
      </c>
      <c r="H629" s="204" t="s">
        <v>1068</v>
      </c>
      <c r="I629" s="205">
        <v>0</v>
      </c>
      <c r="J629" s="205">
        <v>98</v>
      </c>
      <c r="K629" s="63" t="str">
        <f t="shared" si="19"/>
        <v/>
      </c>
    </row>
    <row r="630" ht="18.95" hidden="1" customHeight="1" spans="1:11">
      <c r="A630" s="244" t="str">
        <f t="shared" si="20"/>
        <v>否</v>
      </c>
      <c r="B630" s="261">
        <v>2081107</v>
      </c>
      <c r="C630" s="257"/>
      <c r="D630" s="257"/>
      <c r="E630" s="324" t="s">
        <v>155</v>
      </c>
      <c r="F630" s="262" t="s">
        <v>1069</v>
      </c>
      <c r="G630" s="238">
        <v>3</v>
      </c>
      <c r="H630" s="244" t="s">
        <v>1070</v>
      </c>
      <c r="I630" s="205">
        <v>0</v>
      </c>
      <c r="J630" s="205">
        <v>0</v>
      </c>
      <c r="K630" s="63" t="str">
        <f t="shared" si="19"/>
        <v/>
      </c>
    </row>
    <row r="631" ht="18.95" customHeight="1" spans="1:11">
      <c r="A631" s="244" t="str">
        <f t="shared" si="20"/>
        <v>是</v>
      </c>
      <c r="B631" s="239">
        <v>2081199</v>
      </c>
      <c r="C631" s="240"/>
      <c r="D631" s="240"/>
      <c r="E631" s="240" t="s">
        <v>167</v>
      </c>
      <c r="F631" s="242" t="s">
        <v>1071</v>
      </c>
      <c r="G631" s="238">
        <v>3</v>
      </c>
      <c r="H631" s="204" t="s">
        <v>1072</v>
      </c>
      <c r="I631" s="205">
        <v>4</v>
      </c>
      <c r="J631" s="205">
        <v>0</v>
      </c>
      <c r="K631" s="63" t="str">
        <f t="shared" si="19"/>
        <v/>
      </c>
    </row>
    <row r="632" ht="18.95" customHeight="1" spans="1:11">
      <c r="A632" s="244" t="str">
        <f t="shared" si="20"/>
        <v>是</v>
      </c>
      <c r="B632" s="239">
        <v>20815</v>
      </c>
      <c r="C632" s="240"/>
      <c r="D632" s="240" t="s">
        <v>339</v>
      </c>
      <c r="E632" s="240"/>
      <c r="F632" s="241" t="s">
        <v>1073</v>
      </c>
      <c r="G632" s="238"/>
      <c r="H632" s="204" t="s">
        <v>1074</v>
      </c>
      <c r="I632" s="205">
        <f>SUM(I633:I636)</f>
        <v>262</v>
      </c>
      <c r="J632" s="205">
        <f>SUM(J633:J636)</f>
        <v>130</v>
      </c>
      <c r="K632" s="63">
        <f t="shared" si="19"/>
        <v>-0.504</v>
      </c>
    </row>
    <row r="633" ht="18.95" hidden="1" customHeight="1" spans="1:11">
      <c r="A633" s="244" t="str">
        <f t="shared" si="20"/>
        <v>否</v>
      </c>
      <c r="B633" s="239">
        <v>2081501</v>
      </c>
      <c r="C633" s="240"/>
      <c r="D633" s="240"/>
      <c r="E633" s="240" t="s">
        <v>135</v>
      </c>
      <c r="F633" s="242" t="s">
        <v>1075</v>
      </c>
      <c r="G633" s="238">
        <v>3</v>
      </c>
      <c r="H633" s="243" t="s">
        <v>1076</v>
      </c>
      <c r="I633" s="205">
        <v>0</v>
      </c>
      <c r="J633" s="205">
        <v>0</v>
      </c>
      <c r="K633" s="63" t="str">
        <f t="shared" si="19"/>
        <v/>
      </c>
    </row>
    <row r="634" ht="18.95" customHeight="1" spans="1:11">
      <c r="A634" s="244" t="str">
        <f t="shared" si="20"/>
        <v>是</v>
      </c>
      <c r="B634" s="239">
        <v>2081502</v>
      </c>
      <c r="C634" s="240"/>
      <c r="D634" s="240"/>
      <c r="E634" s="240" t="s">
        <v>140</v>
      </c>
      <c r="F634" s="242" t="s">
        <v>1077</v>
      </c>
      <c r="G634" s="238">
        <v>3</v>
      </c>
      <c r="H634" s="204" t="s">
        <v>1078</v>
      </c>
      <c r="I634" s="205">
        <v>262</v>
      </c>
      <c r="J634" s="205"/>
      <c r="K634" s="63" t="str">
        <f t="shared" si="19"/>
        <v/>
      </c>
    </row>
    <row r="635" ht="18.95" hidden="1" customHeight="1" spans="1:11">
      <c r="A635" s="244" t="str">
        <f t="shared" si="20"/>
        <v>否</v>
      </c>
      <c r="B635" s="239">
        <v>2081503</v>
      </c>
      <c r="C635" s="240"/>
      <c r="D635" s="240"/>
      <c r="E635" s="240" t="s">
        <v>143</v>
      </c>
      <c r="F635" s="242" t="s">
        <v>1079</v>
      </c>
      <c r="G635" s="238">
        <v>3</v>
      </c>
      <c r="H635" s="243" t="s">
        <v>1080</v>
      </c>
      <c r="I635" s="205">
        <v>0</v>
      </c>
      <c r="J635" s="205">
        <v>0</v>
      </c>
      <c r="K635" s="63" t="str">
        <f t="shared" si="19"/>
        <v/>
      </c>
    </row>
    <row r="636" ht="18.95" customHeight="1" spans="1:11">
      <c r="A636" s="244" t="str">
        <f t="shared" si="20"/>
        <v>是</v>
      </c>
      <c r="B636" s="239">
        <v>2081599</v>
      </c>
      <c r="C636" s="240"/>
      <c r="D636" s="240"/>
      <c r="E636" s="240" t="s">
        <v>167</v>
      </c>
      <c r="F636" s="242" t="s">
        <v>1081</v>
      </c>
      <c r="G636" s="238">
        <v>3</v>
      </c>
      <c r="H636" s="204" t="s">
        <v>1082</v>
      </c>
      <c r="I636" s="205">
        <v>0</v>
      </c>
      <c r="J636" s="205">
        <v>130</v>
      </c>
      <c r="K636" s="63" t="str">
        <f t="shared" si="19"/>
        <v/>
      </c>
    </row>
    <row r="637" ht="18.95" customHeight="1" spans="1:11">
      <c r="A637" s="244" t="str">
        <f t="shared" si="20"/>
        <v>是</v>
      </c>
      <c r="B637" s="239">
        <v>20816</v>
      </c>
      <c r="C637" s="240"/>
      <c r="D637" s="240" t="s">
        <v>528</v>
      </c>
      <c r="E637" s="240"/>
      <c r="F637" s="241" t="s">
        <v>1083</v>
      </c>
      <c r="G637" s="238"/>
      <c r="H637" s="204" t="s">
        <v>1084</v>
      </c>
      <c r="I637" s="205">
        <f>SUM(I638:I641)</f>
        <v>289</v>
      </c>
      <c r="J637" s="205">
        <f>SUM(J638:J641)</f>
        <v>246</v>
      </c>
      <c r="K637" s="63">
        <f t="shared" si="19"/>
        <v>-0.149</v>
      </c>
    </row>
    <row r="638" ht="18.95" customHeight="1" spans="1:11">
      <c r="A638" s="244" t="str">
        <f t="shared" si="20"/>
        <v>是</v>
      </c>
      <c r="B638" s="239">
        <v>2081601</v>
      </c>
      <c r="C638" s="240"/>
      <c r="D638" s="240"/>
      <c r="E638" s="240" t="s">
        <v>135</v>
      </c>
      <c r="F638" s="242" t="s">
        <v>138</v>
      </c>
      <c r="G638" s="238">
        <v>3</v>
      </c>
      <c r="H638" s="204" t="s">
        <v>139</v>
      </c>
      <c r="I638" s="205">
        <v>127</v>
      </c>
      <c r="J638" s="205">
        <v>164</v>
      </c>
      <c r="K638" s="63">
        <f t="shared" si="19"/>
        <v>0.291</v>
      </c>
    </row>
    <row r="639" ht="18.95" customHeight="1" spans="1:11">
      <c r="A639" s="244" t="str">
        <f t="shared" si="20"/>
        <v>是</v>
      </c>
      <c r="B639" s="239">
        <v>2081602</v>
      </c>
      <c r="C639" s="240"/>
      <c r="D639" s="240"/>
      <c r="E639" s="240" t="s">
        <v>140</v>
      </c>
      <c r="F639" s="242" t="s">
        <v>141</v>
      </c>
      <c r="G639" s="238">
        <v>3</v>
      </c>
      <c r="H639" s="204" t="s">
        <v>142</v>
      </c>
      <c r="I639" s="205">
        <v>162</v>
      </c>
      <c r="J639" s="205">
        <v>82</v>
      </c>
      <c r="K639" s="63">
        <f t="shared" si="19"/>
        <v>-0.494</v>
      </c>
    </row>
    <row r="640" ht="18.95" hidden="1" customHeight="1" spans="1:11">
      <c r="A640" s="244" t="str">
        <f t="shared" si="20"/>
        <v>否</v>
      </c>
      <c r="B640" s="239">
        <v>2081603</v>
      </c>
      <c r="C640" s="240"/>
      <c r="D640" s="240"/>
      <c r="E640" s="240" t="s">
        <v>143</v>
      </c>
      <c r="F640" s="242" t="s">
        <v>144</v>
      </c>
      <c r="G640" s="238">
        <v>3</v>
      </c>
      <c r="H640" s="243" t="s">
        <v>145</v>
      </c>
      <c r="I640" s="205">
        <v>0</v>
      </c>
      <c r="J640" s="205">
        <v>0</v>
      </c>
      <c r="K640" s="63" t="str">
        <f t="shared" si="19"/>
        <v/>
      </c>
    </row>
    <row r="641" ht="18.95" hidden="1" customHeight="1" spans="1:11">
      <c r="A641" s="244" t="str">
        <f t="shared" si="20"/>
        <v>否</v>
      </c>
      <c r="B641" s="239">
        <v>2081699</v>
      </c>
      <c r="C641" s="240"/>
      <c r="D641" s="240"/>
      <c r="E641" s="240" t="s">
        <v>167</v>
      </c>
      <c r="F641" s="242" t="s">
        <v>1085</v>
      </c>
      <c r="G641" s="238">
        <v>3</v>
      </c>
      <c r="H641" s="243" t="s">
        <v>1086</v>
      </c>
      <c r="I641" s="205">
        <v>0</v>
      </c>
      <c r="J641" s="205">
        <v>0</v>
      </c>
      <c r="K641" s="63" t="str">
        <f t="shared" si="19"/>
        <v/>
      </c>
    </row>
    <row r="642" ht="18.95" hidden="1" customHeight="1" spans="1:11">
      <c r="A642" s="244" t="str">
        <f t="shared" si="20"/>
        <v>否</v>
      </c>
      <c r="B642" s="239">
        <v>20819</v>
      </c>
      <c r="C642" s="240"/>
      <c r="D642" s="240" t="s">
        <v>536</v>
      </c>
      <c r="E642" s="240"/>
      <c r="F642" s="241" t="s">
        <v>1087</v>
      </c>
      <c r="G642" s="238">
        <v>3</v>
      </c>
      <c r="H642" s="243" t="s">
        <v>1088</v>
      </c>
      <c r="I642" s="205">
        <f>SUM(I643:I644)</f>
        <v>0</v>
      </c>
      <c r="J642" s="205">
        <f>SUM(J643:J644)</f>
        <v>0</v>
      </c>
      <c r="K642" s="63" t="str">
        <f t="shared" si="19"/>
        <v/>
      </c>
    </row>
    <row r="643" ht="18.95" hidden="1" customHeight="1" spans="1:11">
      <c r="A643" s="244" t="str">
        <f t="shared" si="20"/>
        <v>否</v>
      </c>
      <c r="B643" s="239">
        <v>2081901</v>
      </c>
      <c r="C643" s="240"/>
      <c r="D643" s="240"/>
      <c r="E643" s="240" t="s">
        <v>135</v>
      </c>
      <c r="F643" s="242" t="s">
        <v>1089</v>
      </c>
      <c r="G643" s="238">
        <v>3</v>
      </c>
      <c r="H643" s="243" t="s">
        <v>1090</v>
      </c>
      <c r="I643" s="205">
        <v>0</v>
      </c>
      <c r="J643" s="205">
        <v>0</v>
      </c>
      <c r="K643" s="63" t="str">
        <f t="shared" si="19"/>
        <v/>
      </c>
    </row>
    <row r="644" ht="18.95" hidden="1" customHeight="1" spans="1:11">
      <c r="A644" s="244" t="str">
        <f t="shared" si="20"/>
        <v>否</v>
      </c>
      <c r="B644" s="239">
        <v>2081902</v>
      </c>
      <c r="C644" s="240"/>
      <c r="D644" s="240"/>
      <c r="E644" s="240" t="s">
        <v>140</v>
      </c>
      <c r="F644" s="242" t="s">
        <v>1091</v>
      </c>
      <c r="G644" s="238">
        <v>3</v>
      </c>
      <c r="H644" s="243" t="s">
        <v>1092</v>
      </c>
      <c r="I644" s="205">
        <v>0</v>
      </c>
      <c r="J644" s="205">
        <v>0</v>
      </c>
      <c r="K644" s="63" t="str">
        <f t="shared" si="19"/>
        <v/>
      </c>
    </row>
    <row r="645" ht="18.95" customHeight="1" spans="1:11">
      <c r="A645" s="244" t="str">
        <f t="shared" si="20"/>
        <v>是</v>
      </c>
      <c r="B645" s="239">
        <v>20820</v>
      </c>
      <c r="C645" s="240"/>
      <c r="D645" s="240" t="s">
        <v>1093</v>
      </c>
      <c r="E645" s="240"/>
      <c r="F645" s="241" t="s">
        <v>1094</v>
      </c>
      <c r="G645" s="238">
        <v>3</v>
      </c>
      <c r="H645" s="204" t="s">
        <v>1095</v>
      </c>
      <c r="I645" s="205">
        <f>SUM(I646:I647)</f>
        <v>369</v>
      </c>
      <c r="J645" s="205">
        <f>SUM(J646:J647)</f>
        <v>305</v>
      </c>
      <c r="K645" s="63">
        <f t="shared" si="19"/>
        <v>-0.173</v>
      </c>
    </row>
    <row r="646" ht="18.95" hidden="1" customHeight="1" spans="1:11">
      <c r="A646" s="244" t="str">
        <f t="shared" si="20"/>
        <v>否</v>
      </c>
      <c r="B646" s="239">
        <v>2082001</v>
      </c>
      <c r="C646" s="240"/>
      <c r="D646" s="240"/>
      <c r="E646" s="240" t="s">
        <v>135</v>
      </c>
      <c r="F646" s="242" t="s">
        <v>1096</v>
      </c>
      <c r="G646" s="238">
        <v>3</v>
      </c>
      <c r="H646" s="243" t="s">
        <v>1097</v>
      </c>
      <c r="I646" s="205">
        <v>0</v>
      </c>
      <c r="J646" s="205">
        <v>0</v>
      </c>
      <c r="K646" s="63" t="str">
        <f t="shared" si="19"/>
        <v/>
      </c>
    </row>
    <row r="647" ht="18.95" customHeight="1" spans="1:11">
      <c r="A647" s="244" t="str">
        <f t="shared" ref="A647:A711" si="21">IF(AND(I647=0,J647=0),"否","是")</f>
        <v>是</v>
      </c>
      <c r="B647" s="239">
        <v>2082002</v>
      </c>
      <c r="C647" s="240"/>
      <c r="D647" s="240"/>
      <c r="E647" s="240" t="s">
        <v>140</v>
      </c>
      <c r="F647" s="242" t="s">
        <v>1098</v>
      </c>
      <c r="G647" s="238">
        <v>3</v>
      </c>
      <c r="H647" s="204" t="s">
        <v>1099</v>
      </c>
      <c r="I647" s="205">
        <v>369</v>
      </c>
      <c r="J647" s="205">
        <v>305</v>
      </c>
      <c r="K647" s="63">
        <f t="shared" si="19"/>
        <v>-0.173</v>
      </c>
    </row>
    <row r="648" ht="18.95" hidden="1" customHeight="1" spans="1:11">
      <c r="A648" s="244" t="str">
        <f t="shared" si="21"/>
        <v>否</v>
      </c>
      <c r="B648" s="239">
        <v>20821</v>
      </c>
      <c r="C648" s="240"/>
      <c r="D648" s="240" t="s">
        <v>1100</v>
      </c>
      <c r="E648" s="240"/>
      <c r="F648" s="241" t="s">
        <v>1101</v>
      </c>
      <c r="G648" s="238">
        <v>3</v>
      </c>
      <c r="H648" s="243" t="s">
        <v>2296</v>
      </c>
      <c r="I648" s="205">
        <f>SUM(I649:I650)</f>
        <v>0</v>
      </c>
      <c r="J648" s="205">
        <f>SUM(J649:J650)</f>
        <v>0</v>
      </c>
      <c r="K648" s="63" t="str">
        <f t="shared" si="19"/>
        <v/>
      </c>
    </row>
    <row r="649" ht="18.95" hidden="1" customHeight="1" spans="1:11">
      <c r="A649" s="244" t="str">
        <f t="shared" si="21"/>
        <v>否</v>
      </c>
      <c r="B649" s="239">
        <v>2082101</v>
      </c>
      <c r="C649" s="240"/>
      <c r="D649" s="240"/>
      <c r="E649" s="240" t="s">
        <v>135</v>
      </c>
      <c r="F649" s="260" t="s">
        <v>1103</v>
      </c>
      <c r="G649" s="238">
        <v>3</v>
      </c>
      <c r="H649" s="244" t="s">
        <v>1104</v>
      </c>
      <c r="I649" s="205">
        <v>0</v>
      </c>
      <c r="J649" s="205">
        <v>0</v>
      </c>
      <c r="K649" s="63" t="str">
        <f t="shared" si="19"/>
        <v/>
      </c>
    </row>
    <row r="650" ht="18.95" hidden="1" customHeight="1" spans="1:11">
      <c r="A650" s="244" t="str">
        <f t="shared" si="21"/>
        <v>否</v>
      </c>
      <c r="B650" s="239">
        <v>2082102</v>
      </c>
      <c r="C650" s="240"/>
      <c r="D650" s="240"/>
      <c r="E650" s="240" t="s">
        <v>140</v>
      </c>
      <c r="F650" s="260" t="s">
        <v>1105</v>
      </c>
      <c r="G650" s="238">
        <v>3</v>
      </c>
      <c r="H650" s="244" t="s">
        <v>1106</v>
      </c>
      <c r="I650" s="205">
        <v>0</v>
      </c>
      <c r="J650" s="205">
        <v>0</v>
      </c>
      <c r="K650" s="63" t="str">
        <f t="shared" si="19"/>
        <v/>
      </c>
    </row>
    <row r="651" ht="18.95" hidden="1" customHeight="1" spans="1:11">
      <c r="A651" s="244" t="str">
        <f t="shared" si="21"/>
        <v>否</v>
      </c>
      <c r="B651" s="239">
        <v>20824</v>
      </c>
      <c r="C651" s="240"/>
      <c r="D651" s="240" t="s">
        <v>374</v>
      </c>
      <c r="E651" s="240"/>
      <c r="F651" s="241" t="s">
        <v>1107</v>
      </c>
      <c r="G651" s="238"/>
      <c r="H651" s="243" t="s">
        <v>1108</v>
      </c>
      <c r="I651" s="205">
        <f>SUM(I652:I653)</f>
        <v>0</v>
      </c>
      <c r="J651" s="205">
        <f>SUM(J652:J653)</f>
        <v>0</v>
      </c>
      <c r="K651" s="63" t="str">
        <f t="shared" ref="K651:K723" si="22">IF(OR(VALUE(J651)=0,ISERROR(J651/I651-1)),"",ROUND(J651/I651-1,3))</f>
        <v/>
      </c>
    </row>
    <row r="652" ht="18.95" hidden="1" customHeight="1" spans="1:11">
      <c r="A652" s="244" t="str">
        <f t="shared" si="21"/>
        <v>否</v>
      </c>
      <c r="B652" s="239">
        <v>2082401</v>
      </c>
      <c r="C652" s="240"/>
      <c r="D652" s="240"/>
      <c r="E652" s="240" t="s">
        <v>135</v>
      </c>
      <c r="F652" s="242" t="s">
        <v>1109</v>
      </c>
      <c r="G652" s="238">
        <v>3</v>
      </c>
      <c r="H652" s="243" t="s">
        <v>1110</v>
      </c>
      <c r="I652" s="205">
        <v>0</v>
      </c>
      <c r="J652" s="205">
        <v>0</v>
      </c>
      <c r="K652" s="63" t="str">
        <f t="shared" si="22"/>
        <v/>
      </c>
    </row>
    <row r="653" ht="18.95" hidden="1" customHeight="1" spans="1:11">
      <c r="A653" s="244" t="str">
        <f t="shared" si="21"/>
        <v>否</v>
      </c>
      <c r="B653" s="239">
        <v>2082402</v>
      </c>
      <c r="C653" s="240"/>
      <c r="D653" s="240"/>
      <c r="E653" s="240" t="s">
        <v>140</v>
      </c>
      <c r="F653" s="242" t="s">
        <v>1111</v>
      </c>
      <c r="G653" s="238">
        <v>3</v>
      </c>
      <c r="H653" s="243" t="s">
        <v>1112</v>
      </c>
      <c r="I653" s="205">
        <v>0</v>
      </c>
      <c r="J653" s="205">
        <v>0</v>
      </c>
      <c r="K653" s="63" t="str">
        <f t="shared" si="22"/>
        <v/>
      </c>
    </row>
    <row r="654" ht="18.95" hidden="1" customHeight="1" spans="1:11">
      <c r="A654" s="244" t="str">
        <f t="shared" si="21"/>
        <v>否</v>
      </c>
      <c r="B654" s="239">
        <v>20825</v>
      </c>
      <c r="C654" s="240"/>
      <c r="D654" s="240" t="s">
        <v>381</v>
      </c>
      <c r="E654" s="240"/>
      <c r="F654" s="241" t="s">
        <v>1113</v>
      </c>
      <c r="G654" s="238">
        <v>3</v>
      </c>
      <c r="H654" s="243" t="s">
        <v>1114</v>
      </c>
      <c r="I654" s="205">
        <f>SUM(I655:I656)</f>
        <v>0</v>
      </c>
      <c r="J654" s="205">
        <f>SUM(J655:J656)</f>
        <v>0</v>
      </c>
      <c r="K654" s="63" t="str">
        <f t="shared" si="22"/>
        <v/>
      </c>
    </row>
    <row r="655" ht="18.95" hidden="1" customHeight="1" spans="1:11">
      <c r="A655" s="244" t="str">
        <f t="shared" si="21"/>
        <v>否</v>
      </c>
      <c r="B655" s="239">
        <v>2082501</v>
      </c>
      <c r="C655" s="240"/>
      <c r="D655" s="240"/>
      <c r="E655" s="240" t="s">
        <v>135</v>
      </c>
      <c r="F655" s="242" t="s">
        <v>1115</v>
      </c>
      <c r="G655" s="238">
        <v>3</v>
      </c>
      <c r="H655" s="243" t="s">
        <v>1116</v>
      </c>
      <c r="I655" s="205">
        <v>0</v>
      </c>
      <c r="J655" s="205">
        <v>0</v>
      </c>
      <c r="K655" s="63" t="str">
        <f t="shared" si="22"/>
        <v/>
      </c>
    </row>
    <row r="656" ht="18.95" hidden="1" customHeight="1" spans="1:11">
      <c r="A656" s="244" t="str">
        <f t="shared" si="21"/>
        <v>否</v>
      </c>
      <c r="B656" s="239">
        <v>2082502</v>
      </c>
      <c r="C656" s="240"/>
      <c r="D656" s="240"/>
      <c r="E656" s="240" t="s">
        <v>140</v>
      </c>
      <c r="F656" s="248" t="s">
        <v>1117</v>
      </c>
      <c r="G656" s="238">
        <v>3</v>
      </c>
      <c r="H656" s="244" t="s">
        <v>1118</v>
      </c>
      <c r="I656" s="205">
        <v>0</v>
      </c>
      <c r="J656" s="205">
        <v>0</v>
      </c>
      <c r="K656" s="63"/>
    </row>
    <row r="657" ht="18.95" customHeight="1" spans="1:11">
      <c r="A657" s="244" t="str">
        <f t="shared" si="21"/>
        <v>是</v>
      </c>
      <c r="B657" s="256">
        <v>20826</v>
      </c>
      <c r="C657" s="257"/>
      <c r="D657" s="324" t="s">
        <v>392</v>
      </c>
      <c r="E657" s="257"/>
      <c r="F657" s="263" t="s">
        <v>1119</v>
      </c>
      <c r="G657" s="259"/>
      <c r="H657" s="206" t="s">
        <v>1120</v>
      </c>
      <c r="I657" s="205">
        <f>SUM(I658:I660)</f>
        <v>9592</v>
      </c>
      <c r="J657" s="205">
        <f>SUM(J658:J660)</f>
        <v>7279</v>
      </c>
      <c r="K657" s="63">
        <f t="shared" si="22"/>
        <v>-0.241</v>
      </c>
    </row>
    <row r="658" ht="18.95" customHeight="1" spans="1:11">
      <c r="A658" s="244" t="str">
        <f t="shared" si="21"/>
        <v>是</v>
      </c>
      <c r="B658" s="256">
        <v>2082601</v>
      </c>
      <c r="C658" s="257"/>
      <c r="D658" s="257"/>
      <c r="E658" s="257" t="s">
        <v>135</v>
      </c>
      <c r="F658" s="262" t="s">
        <v>1121</v>
      </c>
      <c r="G658" s="259">
        <v>3</v>
      </c>
      <c r="H658" s="206" t="s">
        <v>1122</v>
      </c>
      <c r="I658" s="205">
        <v>9592</v>
      </c>
      <c r="J658" s="205">
        <v>7279</v>
      </c>
      <c r="K658" s="63">
        <f t="shared" si="22"/>
        <v>-0.241</v>
      </c>
    </row>
    <row r="659" ht="18.95" hidden="1" customHeight="1" spans="1:11">
      <c r="A659" s="244" t="str">
        <f t="shared" si="21"/>
        <v>否</v>
      </c>
      <c r="B659" s="256">
        <v>2082602</v>
      </c>
      <c r="C659" s="257"/>
      <c r="D659" s="257"/>
      <c r="E659" s="257" t="s">
        <v>140</v>
      </c>
      <c r="F659" s="262" t="s">
        <v>1123</v>
      </c>
      <c r="G659" s="259">
        <v>3</v>
      </c>
      <c r="H659" s="244" t="s">
        <v>964</v>
      </c>
      <c r="I659" s="205">
        <v>0</v>
      </c>
      <c r="J659" s="205">
        <v>0</v>
      </c>
      <c r="K659" s="63" t="str">
        <f t="shared" si="22"/>
        <v/>
      </c>
    </row>
    <row r="660" ht="18.95" hidden="1" customHeight="1" spans="1:11">
      <c r="A660" s="244" t="str">
        <f t="shared" si="21"/>
        <v>否</v>
      </c>
      <c r="B660" s="261">
        <v>2082699</v>
      </c>
      <c r="C660" s="257"/>
      <c r="D660" s="257"/>
      <c r="E660" s="257">
        <v>99</v>
      </c>
      <c r="F660" s="262" t="s">
        <v>1124</v>
      </c>
      <c r="G660" s="259">
        <v>3</v>
      </c>
      <c r="H660" s="244" t="s">
        <v>1125</v>
      </c>
      <c r="I660" s="205">
        <v>0</v>
      </c>
      <c r="J660" s="205">
        <v>0</v>
      </c>
      <c r="K660" s="63" t="str">
        <f t="shared" si="22"/>
        <v/>
      </c>
    </row>
    <row r="661" ht="18.95" hidden="1" customHeight="1" spans="1:11">
      <c r="A661" s="244" t="str">
        <f t="shared" si="21"/>
        <v>否</v>
      </c>
      <c r="B661" s="256">
        <v>20827</v>
      </c>
      <c r="C661" s="257"/>
      <c r="D661" s="324" t="s">
        <v>1126</v>
      </c>
      <c r="E661" s="257"/>
      <c r="F661" s="263" t="s">
        <v>1127</v>
      </c>
      <c r="G661" s="259"/>
      <c r="H661" s="244" t="s">
        <v>1128</v>
      </c>
      <c r="I661" s="205">
        <f>SUM(I662:I665)</f>
        <v>0</v>
      </c>
      <c r="J661" s="205">
        <f>SUM(J662:J665)</f>
        <v>0</v>
      </c>
      <c r="K661" s="63" t="str">
        <f t="shared" si="22"/>
        <v/>
      </c>
    </row>
    <row r="662" ht="18.95" hidden="1" customHeight="1" spans="1:11">
      <c r="A662" s="244" t="str">
        <f t="shared" si="21"/>
        <v>否</v>
      </c>
      <c r="B662" s="256">
        <v>2082701</v>
      </c>
      <c r="C662" s="257"/>
      <c r="D662" s="257"/>
      <c r="E662" s="324" t="s">
        <v>135</v>
      </c>
      <c r="F662" s="260" t="s">
        <v>955</v>
      </c>
      <c r="G662" s="259">
        <v>3</v>
      </c>
      <c r="H662" s="243" t="s">
        <v>956</v>
      </c>
      <c r="I662" s="205">
        <v>0</v>
      </c>
      <c r="J662" s="205">
        <v>0</v>
      </c>
      <c r="K662" s="63" t="str">
        <f t="shared" si="22"/>
        <v/>
      </c>
    </row>
    <row r="663" ht="18.95" hidden="1" customHeight="1" spans="1:11">
      <c r="A663" s="244" t="str">
        <f t="shared" si="21"/>
        <v>否</v>
      </c>
      <c r="B663" s="256">
        <v>2082702</v>
      </c>
      <c r="C663" s="257"/>
      <c r="D663" s="257"/>
      <c r="E663" s="324" t="s">
        <v>140</v>
      </c>
      <c r="F663" s="260" t="s">
        <v>959</v>
      </c>
      <c r="G663" s="259">
        <v>3</v>
      </c>
      <c r="H663" s="243" t="s">
        <v>960</v>
      </c>
      <c r="I663" s="205">
        <v>0</v>
      </c>
      <c r="J663" s="205">
        <v>0</v>
      </c>
      <c r="K663" s="63" t="str">
        <f t="shared" si="22"/>
        <v/>
      </c>
    </row>
    <row r="664" ht="18.95" hidden="1" customHeight="1" spans="1:11">
      <c r="A664" s="244" t="str">
        <f t="shared" si="21"/>
        <v>否</v>
      </c>
      <c r="B664" s="256">
        <v>2082703</v>
      </c>
      <c r="C664" s="257"/>
      <c r="D664" s="257"/>
      <c r="E664" s="324" t="s">
        <v>143</v>
      </c>
      <c r="F664" s="260" t="s">
        <v>961</v>
      </c>
      <c r="G664" s="259">
        <v>3</v>
      </c>
      <c r="H664" s="243" t="s">
        <v>962</v>
      </c>
      <c r="I664" s="205">
        <v>0</v>
      </c>
      <c r="J664" s="205">
        <v>0</v>
      </c>
      <c r="K664" s="63" t="str">
        <f t="shared" si="22"/>
        <v/>
      </c>
    </row>
    <row r="665" ht="18.95" hidden="1" customHeight="1" spans="1:11">
      <c r="A665" s="244" t="str">
        <f t="shared" si="21"/>
        <v>否</v>
      </c>
      <c r="B665" s="261">
        <v>2082799</v>
      </c>
      <c r="C665" s="257"/>
      <c r="D665" s="257"/>
      <c r="E665" s="257">
        <v>99</v>
      </c>
      <c r="F665" s="260" t="s">
        <v>965</v>
      </c>
      <c r="G665" s="259">
        <v>3</v>
      </c>
      <c r="H665" s="243" t="s">
        <v>966</v>
      </c>
      <c r="I665" s="205">
        <v>0</v>
      </c>
      <c r="J665" s="205">
        <v>0</v>
      </c>
      <c r="K665" s="63" t="str">
        <f t="shared" si="22"/>
        <v/>
      </c>
    </row>
    <row r="666" ht="18.95" hidden="1" customHeight="1" spans="1:11">
      <c r="A666" s="244" t="str">
        <f t="shared" si="21"/>
        <v>否</v>
      </c>
      <c r="B666" s="239">
        <v>20899</v>
      </c>
      <c r="C666" s="240"/>
      <c r="D666" s="240" t="s">
        <v>167</v>
      </c>
      <c r="E666" s="240"/>
      <c r="F666" s="241" t="s">
        <v>1129</v>
      </c>
      <c r="G666" s="238"/>
      <c r="H666" s="243" t="s">
        <v>1130</v>
      </c>
      <c r="I666" s="205">
        <f>I667</f>
        <v>0</v>
      </c>
      <c r="J666" s="205">
        <f>J667</f>
        <v>0</v>
      </c>
      <c r="K666" s="63" t="str">
        <f t="shared" si="22"/>
        <v/>
      </c>
    </row>
    <row r="667" ht="18.95" hidden="1" customHeight="1" spans="1:11">
      <c r="A667" s="244" t="str">
        <f t="shared" si="21"/>
        <v>否</v>
      </c>
      <c r="B667" s="239">
        <v>2089901</v>
      </c>
      <c r="C667" s="240"/>
      <c r="D667" s="240"/>
      <c r="E667" s="240" t="s">
        <v>135</v>
      </c>
      <c r="F667" s="242" t="s">
        <v>1129</v>
      </c>
      <c r="G667" s="238">
        <v>3</v>
      </c>
      <c r="H667" s="243" t="s">
        <v>1131</v>
      </c>
      <c r="I667" s="205">
        <v>0</v>
      </c>
      <c r="J667" s="205">
        <v>0</v>
      </c>
      <c r="K667" s="63" t="str">
        <f t="shared" si="22"/>
        <v/>
      </c>
    </row>
    <row r="668" s="215" customFormat="1" ht="18.95" customHeight="1" spans="1:11">
      <c r="A668" s="244" t="str">
        <f t="shared" si="21"/>
        <v>是</v>
      </c>
      <c r="B668" s="236">
        <v>210</v>
      </c>
      <c r="C668" s="237" t="s">
        <v>1132</v>
      </c>
      <c r="D668" s="237" t="s">
        <v>132</v>
      </c>
      <c r="E668" s="237"/>
      <c r="F668" s="237" t="s">
        <v>1133</v>
      </c>
      <c r="G668" s="238"/>
      <c r="H668" s="202" t="s">
        <v>1134</v>
      </c>
      <c r="I668" s="203">
        <f>SUMIFS(I$669:I$749,$D$669:$D$749,"&lt;&gt;")</f>
        <v>28243</v>
      </c>
      <c r="J668" s="203">
        <f>SUMIFS(J$669:J$749,$D$669:$D$749,"&lt;&gt;")</f>
        <v>27432</v>
      </c>
      <c r="K668" s="140">
        <f t="shared" si="22"/>
        <v>-0.029</v>
      </c>
    </row>
    <row r="669" ht="18.95" customHeight="1" spans="1:11">
      <c r="A669" s="244" t="str">
        <f t="shared" si="21"/>
        <v>是</v>
      </c>
      <c r="B669" s="239">
        <v>21001</v>
      </c>
      <c r="C669" s="240"/>
      <c r="D669" s="240" t="s">
        <v>135</v>
      </c>
      <c r="E669" s="240"/>
      <c r="F669" s="241" t="s">
        <v>1135</v>
      </c>
      <c r="G669" s="238"/>
      <c r="H669" s="204" t="s">
        <v>1136</v>
      </c>
      <c r="I669" s="205">
        <f>SUM(I670:I673)</f>
        <v>1320</v>
      </c>
      <c r="J669" s="205">
        <f>SUM(J670:J673)</f>
        <v>1261</v>
      </c>
      <c r="K669" s="63">
        <f t="shared" si="22"/>
        <v>-0.045</v>
      </c>
    </row>
    <row r="670" ht="18.95" customHeight="1" spans="1:11">
      <c r="A670" s="244" t="str">
        <f t="shared" si="21"/>
        <v>是</v>
      </c>
      <c r="B670" s="239">
        <v>2100101</v>
      </c>
      <c r="C670" s="240"/>
      <c r="D670" s="240"/>
      <c r="E670" s="240" t="s">
        <v>135</v>
      </c>
      <c r="F670" s="242" t="s">
        <v>138</v>
      </c>
      <c r="G670" s="238">
        <v>3</v>
      </c>
      <c r="H670" s="204" t="s">
        <v>139</v>
      </c>
      <c r="I670" s="205">
        <v>624</v>
      </c>
      <c r="J670" s="205">
        <v>846</v>
      </c>
      <c r="K670" s="63">
        <f t="shared" si="22"/>
        <v>0.356</v>
      </c>
    </row>
    <row r="671" ht="18.95" customHeight="1" spans="1:11">
      <c r="A671" s="244" t="str">
        <f t="shared" si="21"/>
        <v>是</v>
      </c>
      <c r="B671" s="239">
        <v>2100102</v>
      </c>
      <c r="C671" s="240"/>
      <c r="D671" s="240"/>
      <c r="E671" s="240" t="s">
        <v>140</v>
      </c>
      <c r="F671" s="242" t="s">
        <v>141</v>
      </c>
      <c r="G671" s="238">
        <v>3</v>
      </c>
      <c r="H671" s="204" t="s">
        <v>142</v>
      </c>
      <c r="I671" s="205">
        <v>696</v>
      </c>
      <c r="J671" s="205">
        <v>415</v>
      </c>
      <c r="K671" s="63">
        <f t="shared" si="22"/>
        <v>-0.404</v>
      </c>
    </row>
    <row r="672" ht="18.95" hidden="1" customHeight="1" spans="1:11">
      <c r="A672" s="244" t="str">
        <f t="shared" si="21"/>
        <v>否</v>
      </c>
      <c r="B672" s="239">
        <v>2100103</v>
      </c>
      <c r="C672" s="240"/>
      <c r="D672" s="240"/>
      <c r="E672" s="240" t="s">
        <v>143</v>
      </c>
      <c r="F672" s="242" t="s">
        <v>144</v>
      </c>
      <c r="G672" s="238">
        <v>3</v>
      </c>
      <c r="H672" s="243" t="s">
        <v>145</v>
      </c>
      <c r="I672" s="205">
        <v>0</v>
      </c>
      <c r="J672" s="205">
        <v>0</v>
      </c>
      <c r="K672" s="63" t="str">
        <f t="shared" si="22"/>
        <v/>
      </c>
    </row>
    <row r="673" ht="18.95" hidden="1" customHeight="1" spans="1:11">
      <c r="A673" s="244" t="str">
        <f t="shared" si="21"/>
        <v>否</v>
      </c>
      <c r="B673" s="239">
        <v>2100199</v>
      </c>
      <c r="C673" s="240"/>
      <c r="D673" s="240"/>
      <c r="E673" s="240" t="s">
        <v>167</v>
      </c>
      <c r="F673" s="242" t="s">
        <v>1137</v>
      </c>
      <c r="G673" s="238">
        <v>3</v>
      </c>
      <c r="H673" s="243" t="s">
        <v>1138</v>
      </c>
      <c r="I673" s="205">
        <v>0</v>
      </c>
      <c r="J673" s="205">
        <v>0</v>
      </c>
      <c r="K673" s="63" t="str">
        <f t="shared" si="22"/>
        <v/>
      </c>
    </row>
    <row r="674" ht="18.95" customHeight="1" spans="1:11">
      <c r="A674" s="244" t="str">
        <f t="shared" si="21"/>
        <v>是</v>
      </c>
      <c r="B674" s="239">
        <v>21002</v>
      </c>
      <c r="C674" s="240"/>
      <c r="D674" s="240" t="s">
        <v>140</v>
      </c>
      <c r="E674" s="240"/>
      <c r="F674" s="241" t="s">
        <v>1139</v>
      </c>
      <c r="G674" s="238"/>
      <c r="H674" s="204" t="s">
        <v>1140</v>
      </c>
      <c r="I674" s="205">
        <f>SUM(I675:I686)</f>
        <v>7546</v>
      </c>
      <c r="J674" s="205">
        <f>SUM(J675:J686)</f>
        <v>9589</v>
      </c>
      <c r="K674" s="63">
        <f t="shared" si="22"/>
        <v>0.271</v>
      </c>
    </row>
    <row r="675" ht="18.95" customHeight="1" spans="1:11">
      <c r="A675" s="244" t="str">
        <f t="shared" si="21"/>
        <v>是</v>
      </c>
      <c r="B675" s="239">
        <v>2100201</v>
      </c>
      <c r="C675" s="240"/>
      <c r="D675" s="240"/>
      <c r="E675" s="240" t="s">
        <v>135</v>
      </c>
      <c r="F675" s="242" t="s">
        <v>1141</v>
      </c>
      <c r="G675" s="238">
        <v>3</v>
      </c>
      <c r="H675" s="204" t="s">
        <v>1142</v>
      </c>
      <c r="I675" s="205">
        <v>4651</v>
      </c>
      <c r="J675" s="205">
        <v>5784</v>
      </c>
      <c r="K675" s="63">
        <f t="shared" si="22"/>
        <v>0.244</v>
      </c>
    </row>
    <row r="676" ht="18.95" customHeight="1" spans="1:11">
      <c r="A676" s="244" t="str">
        <f t="shared" si="21"/>
        <v>是</v>
      </c>
      <c r="B676" s="239">
        <v>2100202</v>
      </c>
      <c r="C676" s="240"/>
      <c r="D676" s="240"/>
      <c r="E676" s="240" t="s">
        <v>140</v>
      </c>
      <c r="F676" s="242" t="s">
        <v>1143</v>
      </c>
      <c r="G676" s="238">
        <v>3</v>
      </c>
      <c r="H676" s="204" t="s">
        <v>1144</v>
      </c>
      <c r="I676" s="205">
        <v>1937</v>
      </c>
      <c r="J676" s="205">
        <v>2798</v>
      </c>
      <c r="K676" s="63">
        <f t="shared" si="22"/>
        <v>0.445</v>
      </c>
    </row>
    <row r="677" ht="18.95" customHeight="1" spans="1:11">
      <c r="A677" s="244" t="str">
        <f t="shared" si="21"/>
        <v>是</v>
      </c>
      <c r="B677" s="239">
        <v>2100203</v>
      </c>
      <c r="C677" s="240"/>
      <c r="D677" s="240"/>
      <c r="E677" s="240" t="s">
        <v>143</v>
      </c>
      <c r="F677" s="242" t="s">
        <v>1145</v>
      </c>
      <c r="G677" s="238">
        <v>3</v>
      </c>
      <c r="H677" s="204" t="s">
        <v>1146</v>
      </c>
      <c r="I677" s="205">
        <v>878</v>
      </c>
      <c r="J677" s="205">
        <v>890</v>
      </c>
      <c r="K677" s="63">
        <f t="shared" si="22"/>
        <v>0.014</v>
      </c>
    </row>
    <row r="678" ht="18.95" hidden="1" customHeight="1" spans="1:11">
      <c r="A678" s="244" t="str">
        <f t="shared" si="21"/>
        <v>否</v>
      </c>
      <c r="B678" s="239">
        <v>2100204</v>
      </c>
      <c r="C678" s="240"/>
      <c r="D678" s="240"/>
      <c r="E678" s="240" t="s">
        <v>146</v>
      </c>
      <c r="F678" s="242" t="s">
        <v>1147</v>
      </c>
      <c r="G678" s="238">
        <v>3</v>
      </c>
      <c r="H678" s="243" t="s">
        <v>1148</v>
      </c>
      <c r="I678" s="205">
        <v>0</v>
      </c>
      <c r="J678" s="205">
        <v>0</v>
      </c>
      <c r="K678" s="63" t="str">
        <f t="shared" si="22"/>
        <v/>
      </c>
    </row>
    <row r="679" ht="18.95" customHeight="1" spans="1:11">
      <c r="A679" s="244" t="str">
        <f t="shared" si="21"/>
        <v>是</v>
      </c>
      <c r="B679" s="239">
        <v>2100205</v>
      </c>
      <c r="C679" s="240"/>
      <c r="D679" s="240"/>
      <c r="E679" s="240" t="s">
        <v>149</v>
      </c>
      <c r="F679" s="242" t="s">
        <v>1149</v>
      </c>
      <c r="G679" s="238">
        <v>3</v>
      </c>
      <c r="H679" s="204" t="s">
        <v>1150</v>
      </c>
      <c r="I679" s="205">
        <v>4</v>
      </c>
      <c r="J679" s="205">
        <v>32</v>
      </c>
      <c r="K679" s="63">
        <f t="shared" si="22"/>
        <v>7</v>
      </c>
    </row>
    <row r="680" ht="18.95" hidden="1" customHeight="1" spans="1:11">
      <c r="A680" s="244" t="str">
        <f t="shared" si="21"/>
        <v>否</v>
      </c>
      <c r="B680" s="239">
        <v>2100206</v>
      </c>
      <c r="C680" s="240"/>
      <c r="D680" s="240"/>
      <c r="E680" s="240" t="s">
        <v>152</v>
      </c>
      <c r="F680" s="242" t="s">
        <v>1151</v>
      </c>
      <c r="G680" s="238">
        <v>3</v>
      </c>
      <c r="H680" s="243" t="s">
        <v>1152</v>
      </c>
      <c r="I680" s="205">
        <v>0</v>
      </c>
      <c r="J680" s="205">
        <v>0</v>
      </c>
      <c r="K680" s="63" t="str">
        <f t="shared" si="22"/>
        <v/>
      </c>
    </row>
    <row r="681" ht="18.95" hidden="1" customHeight="1" spans="1:11">
      <c r="A681" s="244" t="str">
        <f t="shared" si="21"/>
        <v>否</v>
      </c>
      <c r="B681" s="239">
        <v>2100207</v>
      </c>
      <c r="C681" s="240"/>
      <c r="D681" s="240"/>
      <c r="E681" s="240" t="s">
        <v>155</v>
      </c>
      <c r="F681" s="242" t="s">
        <v>1153</v>
      </c>
      <c r="G681" s="238">
        <v>3</v>
      </c>
      <c r="H681" s="243" t="s">
        <v>1154</v>
      </c>
      <c r="I681" s="205">
        <v>0</v>
      </c>
      <c r="J681" s="205">
        <v>0</v>
      </c>
      <c r="K681" s="63" t="str">
        <f t="shared" si="22"/>
        <v/>
      </c>
    </row>
    <row r="682" ht="18.95" hidden="1" customHeight="1" spans="1:11">
      <c r="A682" s="244" t="str">
        <f t="shared" si="21"/>
        <v>否</v>
      </c>
      <c r="B682" s="239">
        <v>2100208</v>
      </c>
      <c r="C682" s="240"/>
      <c r="D682" s="240"/>
      <c r="E682" s="240" t="s">
        <v>158</v>
      </c>
      <c r="F682" s="242" t="s">
        <v>1155</v>
      </c>
      <c r="G682" s="238">
        <v>3</v>
      </c>
      <c r="H682" s="243" t="s">
        <v>1156</v>
      </c>
      <c r="I682" s="205">
        <v>0</v>
      </c>
      <c r="J682" s="205">
        <v>0</v>
      </c>
      <c r="K682" s="63" t="str">
        <f t="shared" si="22"/>
        <v/>
      </c>
    </row>
    <row r="683" ht="18.95" hidden="1" customHeight="1" spans="1:11">
      <c r="A683" s="244" t="str">
        <f t="shared" si="21"/>
        <v>否</v>
      </c>
      <c r="B683" s="239">
        <v>2100209</v>
      </c>
      <c r="C683" s="240"/>
      <c r="D683" s="240"/>
      <c r="E683" s="240" t="s">
        <v>161</v>
      </c>
      <c r="F683" s="242" t="s">
        <v>1157</v>
      </c>
      <c r="G683" s="238">
        <v>3</v>
      </c>
      <c r="H683" s="243" t="s">
        <v>1158</v>
      </c>
      <c r="I683" s="205">
        <v>0</v>
      </c>
      <c r="J683" s="205">
        <v>0</v>
      </c>
      <c r="K683" s="63" t="str">
        <f t="shared" si="22"/>
        <v/>
      </c>
    </row>
    <row r="684" ht="18.95" hidden="1" customHeight="1" spans="1:11">
      <c r="A684" s="244" t="str">
        <f t="shared" si="21"/>
        <v>否</v>
      </c>
      <c r="B684" s="239">
        <v>2100210</v>
      </c>
      <c r="C684" s="240"/>
      <c r="D684" s="240"/>
      <c r="E684" s="240" t="s">
        <v>272</v>
      </c>
      <c r="F684" s="242" t="s">
        <v>1159</v>
      </c>
      <c r="G684" s="238">
        <v>3</v>
      </c>
      <c r="H684" s="243" t="s">
        <v>1160</v>
      </c>
      <c r="I684" s="205">
        <v>0</v>
      </c>
      <c r="J684" s="205">
        <v>0</v>
      </c>
      <c r="K684" s="63" t="str">
        <f t="shared" si="22"/>
        <v/>
      </c>
    </row>
    <row r="685" ht="18.95" hidden="1" customHeight="1" spans="1:11">
      <c r="A685" s="244" t="str">
        <f t="shared" si="21"/>
        <v>否</v>
      </c>
      <c r="B685" s="239">
        <v>2100211</v>
      </c>
      <c r="C685" s="240"/>
      <c r="D685" s="240"/>
      <c r="E685" s="240" t="s">
        <v>289</v>
      </c>
      <c r="F685" s="242" t="s">
        <v>1161</v>
      </c>
      <c r="G685" s="238">
        <v>3</v>
      </c>
      <c r="H685" s="243" t="s">
        <v>1162</v>
      </c>
      <c r="I685" s="205">
        <v>0</v>
      </c>
      <c r="J685" s="205">
        <v>0</v>
      </c>
      <c r="K685" s="63" t="str">
        <f t="shared" si="22"/>
        <v/>
      </c>
    </row>
    <row r="686" ht="18.95" customHeight="1" spans="1:11">
      <c r="A686" s="244" t="str">
        <f t="shared" si="21"/>
        <v>是</v>
      </c>
      <c r="B686" s="239">
        <v>2100299</v>
      </c>
      <c r="C686" s="240"/>
      <c r="D686" s="240"/>
      <c r="E686" s="240" t="s">
        <v>167</v>
      </c>
      <c r="F686" s="242" t="s">
        <v>1163</v>
      </c>
      <c r="G686" s="238">
        <v>3</v>
      </c>
      <c r="H686" s="204" t="s">
        <v>1164</v>
      </c>
      <c r="I686" s="205">
        <v>76</v>
      </c>
      <c r="J686" s="205">
        <v>85</v>
      </c>
      <c r="K686" s="63">
        <f t="shared" si="22"/>
        <v>0.118</v>
      </c>
    </row>
    <row r="687" ht="18.95" customHeight="1" spans="1:11">
      <c r="A687" s="244" t="str">
        <f t="shared" si="21"/>
        <v>是</v>
      </c>
      <c r="B687" s="239">
        <v>21003</v>
      </c>
      <c r="C687" s="240"/>
      <c r="D687" s="240" t="s">
        <v>143</v>
      </c>
      <c r="E687" s="240"/>
      <c r="F687" s="241" t="s">
        <v>1165</v>
      </c>
      <c r="G687" s="238"/>
      <c r="H687" s="204" t="s">
        <v>1166</v>
      </c>
      <c r="I687" s="205">
        <f>SUM(I688:I690)</f>
        <v>187</v>
      </c>
      <c r="J687" s="205">
        <f>SUM(J688:J690)</f>
        <v>57</v>
      </c>
      <c r="K687" s="63">
        <f t="shared" si="22"/>
        <v>-0.695</v>
      </c>
    </row>
    <row r="688" ht="18.95" customHeight="1" spans="1:11">
      <c r="A688" s="244" t="str">
        <f t="shared" si="21"/>
        <v>是</v>
      </c>
      <c r="B688" s="239">
        <v>2100301</v>
      </c>
      <c r="C688" s="240"/>
      <c r="D688" s="240"/>
      <c r="E688" s="240" t="s">
        <v>135</v>
      </c>
      <c r="F688" s="242" t="s">
        <v>1167</v>
      </c>
      <c r="G688" s="238">
        <v>3</v>
      </c>
      <c r="H688" s="204" t="s">
        <v>1168</v>
      </c>
      <c r="I688" s="205">
        <v>187</v>
      </c>
      <c r="J688" s="205">
        <v>57</v>
      </c>
      <c r="K688" s="63">
        <f t="shared" si="22"/>
        <v>-0.695</v>
      </c>
    </row>
    <row r="689" ht="18.95" hidden="1" customHeight="1" spans="1:11">
      <c r="A689" s="244" t="str">
        <f t="shared" si="21"/>
        <v>否</v>
      </c>
      <c r="B689" s="239">
        <v>2100302</v>
      </c>
      <c r="C689" s="240"/>
      <c r="D689" s="240"/>
      <c r="E689" s="240" t="s">
        <v>140</v>
      </c>
      <c r="F689" s="242" t="s">
        <v>1169</v>
      </c>
      <c r="G689" s="238">
        <v>3</v>
      </c>
      <c r="H689" s="243" t="s">
        <v>1170</v>
      </c>
      <c r="I689" s="205">
        <v>0</v>
      </c>
      <c r="J689" s="205">
        <v>0</v>
      </c>
      <c r="K689" s="63" t="str">
        <f t="shared" si="22"/>
        <v/>
      </c>
    </row>
    <row r="690" ht="18.95" hidden="1" customHeight="1" spans="1:11">
      <c r="A690" s="244" t="str">
        <f t="shared" si="21"/>
        <v>否</v>
      </c>
      <c r="B690" s="239">
        <v>2100399</v>
      </c>
      <c r="C690" s="240"/>
      <c r="D690" s="240"/>
      <c r="E690" s="240" t="s">
        <v>167</v>
      </c>
      <c r="F690" s="242" t="s">
        <v>1171</v>
      </c>
      <c r="G690" s="238">
        <v>3</v>
      </c>
      <c r="H690" s="243" t="s">
        <v>1172</v>
      </c>
      <c r="I690" s="205">
        <v>0</v>
      </c>
      <c r="J690" s="205">
        <v>0</v>
      </c>
      <c r="K690" s="63" t="str">
        <f t="shared" si="22"/>
        <v/>
      </c>
    </row>
    <row r="691" ht="18.95" customHeight="1" spans="1:11">
      <c r="A691" s="244" t="str">
        <f t="shared" si="21"/>
        <v>是</v>
      </c>
      <c r="B691" s="239">
        <v>21004</v>
      </c>
      <c r="C691" s="240"/>
      <c r="D691" s="240" t="s">
        <v>146</v>
      </c>
      <c r="E691" s="240"/>
      <c r="F691" s="241" t="s">
        <v>1173</v>
      </c>
      <c r="G691" s="238"/>
      <c r="H691" s="204" t="s">
        <v>1174</v>
      </c>
      <c r="I691" s="205">
        <f>SUM(I692:I702)</f>
        <v>6003</v>
      </c>
      <c r="J691" s="205">
        <f>SUM(J692:J702)</f>
        <v>5262</v>
      </c>
      <c r="K691" s="63">
        <f t="shared" si="22"/>
        <v>-0.123</v>
      </c>
    </row>
    <row r="692" ht="18.95" customHeight="1" spans="1:11">
      <c r="A692" s="244" t="str">
        <f t="shared" si="21"/>
        <v>是</v>
      </c>
      <c r="B692" s="239">
        <v>2100401</v>
      </c>
      <c r="C692" s="240"/>
      <c r="D692" s="240"/>
      <c r="E692" s="240" t="s">
        <v>135</v>
      </c>
      <c r="F692" s="242" t="s">
        <v>1175</v>
      </c>
      <c r="G692" s="238">
        <v>3</v>
      </c>
      <c r="H692" s="204" t="s">
        <v>1176</v>
      </c>
      <c r="I692" s="205">
        <v>2727</v>
      </c>
      <c r="J692" s="205">
        <v>2464</v>
      </c>
      <c r="K692" s="63">
        <f t="shared" si="22"/>
        <v>-0.096</v>
      </c>
    </row>
    <row r="693" ht="18.95" customHeight="1" spans="1:11">
      <c r="A693" s="244" t="str">
        <f t="shared" si="21"/>
        <v>是</v>
      </c>
      <c r="B693" s="239">
        <v>2100402</v>
      </c>
      <c r="C693" s="240"/>
      <c r="D693" s="240"/>
      <c r="E693" s="240" t="s">
        <v>140</v>
      </c>
      <c r="F693" s="242" t="s">
        <v>1177</v>
      </c>
      <c r="G693" s="238">
        <v>3</v>
      </c>
      <c r="H693" s="204" t="s">
        <v>1178</v>
      </c>
      <c r="I693" s="205">
        <v>360</v>
      </c>
      <c r="J693" s="205">
        <v>384</v>
      </c>
      <c r="K693" s="63">
        <f t="shared" si="22"/>
        <v>0.067</v>
      </c>
    </row>
    <row r="694" ht="18.95" customHeight="1" spans="1:11">
      <c r="A694" s="244" t="str">
        <f t="shared" si="21"/>
        <v>是</v>
      </c>
      <c r="B694" s="239">
        <v>2100403</v>
      </c>
      <c r="C694" s="240"/>
      <c r="D694" s="240"/>
      <c r="E694" s="240" t="s">
        <v>143</v>
      </c>
      <c r="F694" s="242" t="s">
        <v>1179</v>
      </c>
      <c r="G694" s="238">
        <v>3</v>
      </c>
      <c r="H694" s="204" t="s">
        <v>1180</v>
      </c>
      <c r="I694" s="205">
        <v>1001</v>
      </c>
      <c r="J694" s="205">
        <v>942</v>
      </c>
      <c r="K694" s="63">
        <f t="shared" si="22"/>
        <v>-0.059</v>
      </c>
    </row>
    <row r="695" ht="18.95" customHeight="1" spans="1:11">
      <c r="A695" s="244" t="str">
        <f t="shared" si="21"/>
        <v>是</v>
      </c>
      <c r="B695" s="239">
        <v>2100404</v>
      </c>
      <c r="C695" s="240"/>
      <c r="D695" s="240"/>
      <c r="E695" s="240" t="s">
        <v>146</v>
      </c>
      <c r="F695" s="242" t="s">
        <v>1181</v>
      </c>
      <c r="G695" s="238">
        <v>3</v>
      </c>
      <c r="H695" s="204" t="s">
        <v>1182</v>
      </c>
      <c r="I695" s="205">
        <v>820</v>
      </c>
      <c r="J695" s="205">
        <v>539</v>
      </c>
      <c r="K695" s="63">
        <f t="shared" si="22"/>
        <v>-0.343</v>
      </c>
    </row>
    <row r="696" ht="18.95" hidden="1" customHeight="1" spans="1:11">
      <c r="A696" s="244" t="str">
        <f t="shared" si="21"/>
        <v>否</v>
      </c>
      <c r="B696" s="239">
        <v>2100405</v>
      </c>
      <c r="C696" s="240"/>
      <c r="D696" s="240"/>
      <c r="E696" s="240" t="s">
        <v>149</v>
      </c>
      <c r="F696" s="242" t="s">
        <v>1183</v>
      </c>
      <c r="G696" s="238">
        <v>3</v>
      </c>
      <c r="H696" s="243" t="s">
        <v>1184</v>
      </c>
      <c r="I696" s="205">
        <v>0</v>
      </c>
      <c r="J696" s="205">
        <v>0</v>
      </c>
      <c r="K696" s="63" t="str">
        <f t="shared" si="22"/>
        <v/>
      </c>
    </row>
    <row r="697" ht="18.95" customHeight="1" spans="1:11">
      <c r="A697" s="244" t="str">
        <f t="shared" si="21"/>
        <v>是</v>
      </c>
      <c r="B697" s="239">
        <v>2100406</v>
      </c>
      <c r="C697" s="240"/>
      <c r="D697" s="240"/>
      <c r="E697" s="240" t="s">
        <v>152</v>
      </c>
      <c r="F697" s="242" t="s">
        <v>1185</v>
      </c>
      <c r="G697" s="238">
        <v>3</v>
      </c>
      <c r="H697" s="204" t="s">
        <v>1186</v>
      </c>
      <c r="I697" s="205">
        <v>245</v>
      </c>
      <c r="J697" s="205">
        <v>343</v>
      </c>
      <c r="K697" s="63">
        <f t="shared" si="22"/>
        <v>0.4</v>
      </c>
    </row>
    <row r="698" ht="18.95" hidden="1" customHeight="1" spans="1:11">
      <c r="A698" s="244" t="str">
        <f t="shared" si="21"/>
        <v>否</v>
      </c>
      <c r="B698" s="239">
        <v>2100407</v>
      </c>
      <c r="C698" s="240"/>
      <c r="D698" s="240"/>
      <c r="E698" s="240" t="s">
        <v>155</v>
      </c>
      <c r="F698" s="242" t="s">
        <v>1187</v>
      </c>
      <c r="G698" s="238">
        <v>3</v>
      </c>
      <c r="H698" s="243" t="s">
        <v>1188</v>
      </c>
      <c r="I698" s="205">
        <v>0</v>
      </c>
      <c r="J698" s="205">
        <v>0</v>
      </c>
      <c r="K698" s="63" t="str">
        <f t="shared" si="22"/>
        <v/>
      </c>
    </row>
    <row r="699" ht="18.95" customHeight="1" spans="1:11">
      <c r="A699" s="244" t="str">
        <f t="shared" si="21"/>
        <v>是</v>
      </c>
      <c r="B699" s="239">
        <v>2100408</v>
      </c>
      <c r="C699" s="240"/>
      <c r="D699" s="240"/>
      <c r="E699" s="240" t="s">
        <v>158</v>
      </c>
      <c r="F699" s="242" t="s">
        <v>1189</v>
      </c>
      <c r="G699" s="238">
        <v>3</v>
      </c>
      <c r="H699" s="204" t="s">
        <v>1190</v>
      </c>
      <c r="I699" s="205">
        <v>20</v>
      </c>
      <c r="J699" s="205">
        <v>50</v>
      </c>
      <c r="K699" s="63">
        <f t="shared" si="22"/>
        <v>1.5</v>
      </c>
    </row>
    <row r="700" ht="18.95" customHeight="1" spans="1:11">
      <c r="A700" s="244" t="str">
        <f t="shared" si="21"/>
        <v>是</v>
      </c>
      <c r="B700" s="239">
        <v>2100409</v>
      </c>
      <c r="C700" s="240"/>
      <c r="D700" s="240"/>
      <c r="E700" s="240" t="s">
        <v>161</v>
      </c>
      <c r="F700" s="242" t="s">
        <v>1191</v>
      </c>
      <c r="G700" s="238">
        <v>3</v>
      </c>
      <c r="H700" s="204" t="s">
        <v>1192</v>
      </c>
      <c r="I700" s="205">
        <v>830</v>
      </c>
      <c r="J700" s="205">
        <v>540</v>
      </c>
      <c r="K700" s="63">
        <f t="shared" si="22"/>
        <v>-0.349</v>
      </c>
    </row>
    <row r="701" ht="18.95" hidden="1" customHeight="1" spans="1:11">
      <c r="A701" s="244" t="str">
        <f t="shared" si="21"/>
        <v>否</v>
      </c>
      <c r="B701" s="239">
        <v>2100410</v>
      </c>
      <c r="C701" s="240"/>
      <c r="D701" s="240"/>
      <c r="E701" s="240" t="s">
        <v>272</v>
      </c>
      <c r="F701" s="242" t="s">
        <v>1193</v>
      </c>
      <c r="G701" s="238">
        <v>3</v>
      </c>
      <c r="H701" s="243" t="s">
        <v>1194</v>
      </c>
      <c r="I701" s="205">
        <v>0</v>
      </c>
      <c r="J701" s="205">
        <v>0</v>
      </c>
      <c r="K701" s="63" t="str">
        <f t="shared" si="22"/>
        <v/>
      </c>
    </row>
    <row r="702" ht="18.95" hidden="1" customHeight="1" spans="1:11">
      <c r="A702" s="244" t="str">
        <f t="shared" si="21"/>
        <v>否</v>
      </c>
      <c r="B702" s="239">
        <v>2100499</v>
      </c>
      <c r="C702" s="240"/>
      <c r="D702" s="240"/>
      <c r="E702" s="240" t="s">
        <v>167</v>
      </c>
      <c r="F702" s="242" t="s">
        <v>1195</v>
      </c>
      <c r="G702" s="238">
        <v>3</v>
      </c>
      <c r="H702" s="243" t="s">
        <v>1196</v>
      </c>
      <c r="I702" s="205">
        <v>0</v>
      </c>
      <c r="J702" s="205">
        <v>0</v>
      </c>
      <c r="K702" s="63" t="str">
        <f t="shared" si="22"/>
        <v/>
      </c>
    </row>
    <row r="703" ht="18.95" hidden="1" customHeight="1" spans="1:11">
      <c r="A703" s="244" t="str">
        <f t="shared" si="21"/>
        <v>否</v>
      </c>
      <c r="B703" s="239">
        <v>21005</v>
      </c>
      <c r="C703" s="240"/>
      <c r="D703" s="240" t="s">
        <v>149</v>
      </c>
      <c r="E703" s="240"/>
      <c r="F703" s="241" t="s">
        <v>1197</v>
      </c>
      <c r="G703" s="238"/>
      <c r="H703" s="204" t="s">
        <v>1198</v>
      </c>
      <c r="I703" s="205">
        <f>SUM(I704:I712)</f>
        <v>0</v>
      </c>
      <c r="J703" s="205">
        <f>SUM(J704:J712)</f>
        <v>0</v>
      </c>
      <c r="K703" s="63" t="str">
        <f t="shared" si="22"/>
        <v/>
      </c>
    </row>
    <row r="704" ht="18.95" hidden="1" customHeight="1" spans="1:11">
      <c r="A704" s="244" t="str">
        <f t="shared" si="21"/>
        <v>否</v>
      </c>
      <c r="B704" s="239">
        <v>2100501</v>
      </c>
      <c r="C704" s="240"/>
      <c r="D704" s="240"/>
      <c r="E704" s="240" t="s">
        <v>135</v>
      </c>
      <c r="F704" s="242" t="s">
        <v>1199</v>
      </c>
      <c r="G704" s="238">
        <v>3</v>
      </c>
      <c r="H704" s="204" t="s">
        <v>1200</v>
      </c>
      <c r="I704" s="205"/>
      <c r="J704" s="205">
        <v>0</v>
      </c>
      <c r="K704" s="63" t="str">
        <f t="shared" si="22"/>
        <v/>
      </c>
    </row>
    <row r="705" ht="18.95" hidden="1" customHeight="1" spans="1:11">
      <c r="A705" s="244" t="str">
        <f t="shared" si="21"/>
        <v>否</v>
      </c>
      <c r="B705" s="239">
        <v>2100502</v>
      </c>
      <c r="C705" s="240"/>
      <c r="D705" s="240"/>
      <c r="E705" s="240" t="s">
        <v>140</v>
      </c>
      <c r="F705" s="242" t="s">
        <v>1201</v>
      </c>
      <c r="G705" s="238">
        <v>3</v>
      </c>
      <c r="H705" s="204" t="s">
        <v>1202</v>
      </c>
      <c r="I705" s="205"/>
      <c r="J705" s="205">
        <v>0</v>
      </c>
      <c r="K705" s="63" t="str">
        <f t="shared" si="22"/>
        <v/>
      </c>
    </row>
    <row r="706" ht="18.95" hidden="1" customHeight="1" spans="1:11">
      <c r="A706" s="244" t="str">
        <f t="shared" si="21"/>
        <v>否</v>
      </c>
      <c r="B706" s="239">
        <v>2100503</v>
      </c>
      <c r="C706" s="240"/>
      <c r="D706" s="240"/>
      <c r="E706" s="240" t="s">
        <v>143</v>
      </c>
      <c r="F706" s="242" t="s">
        <v>1203</v>
      </c>
      <c r="G706" s="238">
        <v>3</v>
      </c>
      <c r="H706" s="243" t="s">
        <v>1204</v>
      </c>
      <c r="I706" s="205"/>
      <c r="J706" s="205">
        <v>0</v>
      </c>
      <c r="K706" s="63" t="str">
        <f t="shared" si="22"/>
        <v/>
      </c>
    </row>
    <row r="707" ht="18.95" hidden="1" customHeight="1" spans="1:11">
      <c r="A707" s="244" t="str">
        <f t="shared" si="21"/>
        <v>否</v>
      </c>
      <c r="B707" s="239">
        <v>2100504</v>
      </c>
      <c r="C707" s="240"/>
      <c r="D707" s="240"/>
      <c r="E707" s="240" t="s">
        <v>146</v>
      </c>
      <c r="F707" s="242" t="s">
        <v>1205</v>
      </c>
      <c r="G707" s="238">
        <v>3</v>
      </c>
      <c r="H707" s="204" t="s">
        <v>1206</v>
      </c>
      <c r="I707" s="205"/>
      <c r="J707" s="205">
        <v>0</v>
      </c>
      <c r="K707" s="63" t="str">
        <f t="shared" si="22"/>
        <v/>
      </c>
    </row>
    <row r="708" ht="18.95" hidden="1" customHeight="1" spans="1:11">
      <c r="A708" s="244" t="str">
        <f t="shared" si="21"/>
        <v>否</v>
      </c>
      <c r="B708" s="239">
        <v>2100506</v>
      </c>
      <c r="C708" s="240"/>
      <c r="D708" s="240"/>
      <c r="E708" s="240" t="s">
        <v>152</v>
      </c>
      <c r="F708" s="242" t="s">
        <v>1207</v>
      </c>
      <c r="G708" s="238">
        <v>3</v>
      </c>
      <c r="H708" s="243" t="s">
        <v>1208</v>
      </c>
      <c r="I708" s="205"/>
      <c r="J708" s="205">
        <v>0</v>
      </c>
      <c r="K708" s="63" t="str">
        <f t="shared" si="22"/>
        <v/>
      </c>
    </row>
    <row r="709" ht="18.95" hidden="1" customHeight="1" spans="1:11">
      <c r="A709" s="244" t="str">
        <f t="shared" si="21"/>
        <v>否</v>
      </c>
      <c r="B709" s="239">
        <v>2100508</v>
      </c>
      <c r="C709" s="240"/>
      <c r="D709" s="240"/>
      <c r="E709" s="240" t="s">
        <v>158</v>
      </c>
      <c r="F709" s="242" t="s">
        <v>1209</v>
      </c>
      <c r="G709" s="238">
        <v>3</v>
      </c>
      <c r="H709" s="243" t="s">
        <v>1210</v>
      </c>
      <c r="I709" s="205"/>
      <c r="J709" s="205">
        <v>0</v>
      </c>
      <c r="K709" s="63" t="str">
        <f t="shared" si="22"/>
        <v/>
      </c>
    </row>
    <row r="710" ht="18.95" hidden="1" customHeight="1" spans="1:11">
      <c r="A710" s="244" t="str">
        <f t="shared" si="21"/>
        <v>否</v>
      </c>
      <c r="B710" s="239">
        <v>2100509</v>
      </c>
      <c r="C710" s="240"/>
      <c r="D710" s="240"/>
      <c r="E710" s="240" t="s">
        <v>161</v>
      </c>
      <c r="F710" s="242" t="s">
        <v>1211</v>
      </c>
      <c r="G710" s="238">
        <v>3</v>
      </c>
      <c r="H710" s="243" t="s">
        <v>1212</v>
      </c>
      <c r="I710" s="205"/>
      <c r="J710" s="205">
        <v>0</v>
      </c>
      <c r="K710" s="63" t="str">
        <f t="shared" si="22"/>
        <v/>
      </c>
    </row>
    <row r="711" ht="18.95" hidden="1" customHeight="1" spans="1:11">
      <c r="A711" s="244" t="str">
        <f t="shared" si="21"/>
        <v>否</v>
      </c>
      <c r="B711" s="239">
        <v>2100510</v>
      </c>
      <c r="C711" s="240"/>
      <c r="D711" s="240"/>
      <c r="E711" s="240" t="s">
        <v>272</v>
      </c>
      <c r="F711" s="242" t="s">
        <v>1213</v>
      </c>
      <c r="G711" s="238">
        <v>3</v>
      </c>
      <c r="H711" s="204" t="s">
        <v>1214</v>
      </c>
      <c r="I711" s="205"/>
      <c r="J711" s="205">
        <v>0</v>
      </c>
      <c r="K711" s="63" t="str">
        <f t="shared" si="22"/>
        <v/>
      </c>
    </row>
    <row r="712" ht="18.95" hidden="1" customHeight="1" spans="1:11">
      <c r="A712" s="244" t="str">
        <f t="shared" ref="A712:A775" si="23">IF(AND(I712=0,J712=0),"否","是")</f>
        <v>否</v>
      </c>
      <c r="B712" s="239">
        <v>2100599</v>
      </c>
      <c r="C712" s="240"/>
      <c r="D712" s="240"/>
      <c r="E712" s="240" t="s">
        <v>167</v>
      </c>
      <c r="F712" s="242" t="s">
        <v>1215</v>
      </c>
      <c r="G712" s="238">
        <v>3</v>
      </c>
      <c r="H712" s="204" t="s">
        <v>1216</v>
      </c>
      <c r="I712" s="205"/>
      <c r="J712" s="205">
        <v>0</v>
      </c>
      <c r="K712" s="63" t="str">
        <f t="shared" si="22"/>
        <v/>
      </c>
    </row>
    <row r="713" ht="18.95" customHeight="1" spans="1:11">
      <c r="A713" s="244" t="str">
        <f t="shared" si="23"/>
        <v>是</v>
      </c>
      <c r="B713" s="239">
        <v>21006</v>
      </c>
      <c r="C713" s="240"/>
      <c r="D713" s="240" t="s">
        <v>152</v>
      </c>
      <c r="E713" s="240"/>
      <c r="F713" s="241" t="s">
        <v>1217</v>
      </c>
      <c r="G713" s="238"/>
      <c r="H713" s="204" t="s">
        <v>1218</v>
      </c>
      <c r="I713" s="205">
        <f>SUM(I714:I715)</f>
        <v>2078</v>
      </c>
      <c r="J713" s="205">
        <f>SUM(J714:J715)</f>
        <v>213</v>
      </c>
      <c r="K713" s="63">
        <f t="shared" si="22"/>
        <v>-0.897</v>
      </c>
    </row>
    <row r="714" ht="18.95" customHeight="1" spans="1:11">
      <c r="A714" s="244" t="str">
        <f t="shared" si="23"/>
        <v>是</v>
      </c>
      <c r="B714" s="239">
        <v>2100601</v>
      </c>
      <c r="C714" s="240"/>
      <c r="D714" s="240"/>
      <c r="E714" s="240" t="s">
        <v>135</v>
      </c>
      <c r="F714" s="242" t="s">
        <v>1219</v>
      </c>
      <c r="G714" s="238">
        <v>3</v>
      </c>
      <c r="H714" s="204" t="s">
        <v>1220</v>
      </c>
      <c r="I714" s="205">
        <v>2078</v>
      </c>
      <c r="J714" s="205">
        <v>213</v>
      </c>
      <c r="K714" s="63">
        <f t="shared" si="22"/>
        <v>-0.897</v>
      </c>
    </row>
    <row r="715" ht="18.95" hidden="1" customHeight="1" spans="1:11">
      <c r="A715" s="244" t="str">
        <f t="shared" si="23"/>
        <v>否</v>
      </c>
      <c r="B715" s="239">
        <v>2100699</v>
      </c>
      <c r="C715" s="240"/>
      <c r="D715" s="240"/>
      <c r="E715" s="240" t="s">
        <v>167</v>
      </c>
      <c r="F715" s="242" t="s">
        <v>1221</v>
      </c>
      <c r="G715" s="238">
        <v>3</v>
      </c>
      <c r="H715" s="243" t="s">
        <v>1222</v>
      </c>
      <c r="I715" s="205">
        <v>0</v>
      </c>
      <c r="J715" s="205">
        <v>0</v>
      </c>
      <c r="K715" s="63" t="str">
        <f t="shared" si="22"/>
        <v/>
      </c>
    </row>
    <row r="716" ht="18.95" customHeight="1" spans="1:11">
      <c r="A716" s="244" t="str">
        <f t="shared" si="23"/>
        <v>是</v>
      </c>
      <c r="B716" s="239">
        <v>21007</v>
      </c>
      <c r="C716" s="240"/>
      <c r="D716" s="240" t="s">
        <v>155</v>
      </c>
      <c r="E716" s="240"/>
      <c r="F716" s="241" t="s">
        <v>1223</v>
      </c>
      <c r="G716" s="238"/>
      <c r="H716" s="204" t="s">
        <v>1224</v>
      </c>
      <c r="I716" s="205">
        <f>SUM(I717:I719)</f>
        <v>33</v>
      </c>
      <c r="J716" s="205">
        <f>SUM(J717:J719)</f>
        <v>27</v>
      </c>
      <c r="K716" s="63">
        <f t="shared" si="22"/>
        <v>-0.182</v>
      </c>
    </row>
    <row r="717" ht="18.95" customHeight="1" spans="1:11">
      <c r="A717" s="244" t="str">
        <f t="shared" si="23"/>
        <v>是</v>
      </c>
      <c r="B717" s="239">
        <v>2100716</v>
      </c>
      <c r="C717" s="240"/>
      <c r="D717" s="240"/>
      <c r="E717" s="240" t="s">
        <v>528</v>
      </c>
      <c r="F717" s="242" t="s">
        <v>1225</v>
      </c>
      <c r="G717" s="238">
        <v>3</v>
      </c>
      <c r="H717" s="204" t="s">
        <v>1226</v>
      </c>
      <c r="I717" s="205">
        <v>0</v>
      </c>
      <c r="J717" s="205">
        <v>27</v>
      </c>
      <c r="K717" s="63" t="str">
        <f t="shared" si="22"/>
        <v/>
      </c>
    </row>
    <row r="718" ht="18.95" customHeight="1" spans="1:11">
      <c r="A718" s="244" t="str">
        <f t="shared" si="23"/>
        <v>是</v>
      </c>
      <c r="B718" s="239">
        <v>2100717</v>
      </c>
      <c r="C718" s="240"/>
      <c r="D718" s="240"/>
      <c r="E718" s="240" t="s">
        <v>350</v>
      </c>
      <c r="F718" s="242" t="s">
        <v>1227</v>
      </c>
      <c r="G718" s="238">
        <v>3</v>
      </c>
      <c r="H718" s="204" t="s">
        <v>1228</v>
      </c>
      <c r="I718" s="205">
        <v>33</v>
      </c>
      <c r="J718" s="205"/>
      <c r="K718" s="63" t="str">
        <f t="shared" si="22"/>
        <v/>
      </c>
    </row>
    <row r="719" ht="18.95" hidden="1" customHeight="1" spans="1:11">
      <c r="A719" s="244" t="str">
        <f t="shared" si="23"/>
        <v>否</v>
      </c>
      <c r="B719" s="239">
        <v>2100799</v>
      </c>
      <c r="C719" s="240"/>
      <c r="D719" s="240"/>
      <c r="E719" s="240" t="s">
        <v>167</v>
      </c>
      <c r="F719" s="242" t="s">
        <v>1229</v>
      </c>
      <c r="G719" s="238">
        <v>3</v>
      </c>
      <c r="H719" s="243" t="s">
        <v>1230</v>
      </c>
      <c r="I719" s="205">
        <v>0</v>
      </c>
      <c r="J719" s="205">
        <v>0</v>
      </c>
      <c r="K719" s="63" t="str">
        <f t="shared" si="22"/>
        <v/>
      </c>
    </row>
    <row r="720" ht="18.95" customHeight="1" spans="1:11">
      <c r="A720" s="244" t="str">
        <f t="shared" si="23"/>
        <v>是</v>
      </c>
      <c r="B720" s="239">
        <v>21010</v>
      </c>
      <c r="C720" s="240"/>
      <c r="D720" s="240" t="s">
        <v>272</v>
      </c>
      <c r="E720" s="240"/>
      <c r="F720" s="241" t="s">
        <v>1231</v>
      </c>
      <c r="G720" s="238"/>
      <c r="H720" s="204" t="s">
        <v>1232</v>
      </c>
      <c r="I720" s="205">
        <f>SUM(I721:I729)</f>
        <v>1972</v>
      </c>
      <c r="J720" s="205">
        <f>SUM(J721:J729)</f>
        <v>1654</v>
      </c>
      <c r="K720" s="63">
        <f t="shared" si="22"/>
        <v>-0.161</v>
      </c>
    </row>
    <row r="721" ht="18.95" customHeight="1" spans="1:11">
      <c r="A721" s="244" t="str">
        <f t="shared" si="23"/>
        <v>是</v>
      </c>
      <c r="B721" s="239">
        <v>2101001</v>
      </c>
      <c r="C721" s="240"/>
      <c r="D721" s="240"/>
      <c r="E721" s="240" t="s">
        <v>135</v>
      </c>
      <c r="F721" s="242" t="s">
        <v>138</v>
      </c>
      <c r="G721" s="238">
        <v>3</v>
      </c>
      <c r="H721" s="204" t="s">
        <v>139</v>
      </c>
      <c r="I721" s="205">
        <v>741</v>
      </c>
      <c r="J721" s="205">
        <v>962</v>
      </c>
      <c r="K721" s="63">
        <f t="shared" si="22"/>
        <v>0.298</v>
      </c>
    </row>
    <row r="722" ht="18.95" customHeight="1" spans="1:11">
      <c r="A722" s="244" t="str">
        <f t="shared" si="23"/>
        <v>是</v>
      </c>
      <c r="B722" s="239">
        <v>2101002</v>
      </c>
      <c r="C722" s="240"/>
      <c r="D722" s="240"/>
      <c r="E722" s="240" t="s">
        <v>140</v>
      </c>
      <c r="F722" s="242" t="s">
        <v>141</v>
      </c>
      <c r="G722" s="238">
        <v>3</v>
      </c>
      <c r="H722" s="204" t="s">
        <v>142</v>
      </c>
      <c r="I722" s="205">
        <v>97</v>
      </c>
      <c r="J722" s="205">
        <v>6</v>
      </c>
      <c r="K722" s="63">
        <f t="shared" si="22"/>
        <v>-0.938</v>
      </c>
    </row>
    <row r="723" ht="18.95" hidden="1" customHeight="1" spans="1:11">
      <c r="A723" s="244" t="str">
        <f t="shared" si="23"/>
        <v>否</v>
      </c>
      <c r="B723" s="239">
        <v>2101003</v>
      </c>
      <c r="C723" s="240"/>
      <c r="D723" s="240"/>
      <c r="E723" s="240" t="s">
        <v>143</v>
      </c>
      <c r="F723" s="242" t="s">
        <v>144</v>
      </c>
      <c r="G723" s="238">
        <v>3</v>
      </c>
      <c r="H723" s="243" t="s">
        <v>145</v>
      </c>
      <c r="I723" s="205">
        <v>0</v>
      </c>
      <c r="J723" s="205">
        <v>0</v>
      </c>
      <c r="K723" s="63" t="str">
        <f t="shared" si="22"/>
        <v/>
      </c>
    </row>
    <row r="724" ht="18.95" customHeight="1" spans="1:11">
      <c r="A724" s="244" t="str">
        <f t="shared" si="23"/>
        <v>是</v>
      </c>
      <c r="B724" s="239">
        <v>2101012</v>
      </c>
      <c r="C724" s="240"/>
      <c r="D724" s="240"/>
      <c r="E724" s="240" t="s">
        <v>292</v>
      </c>
      <c r="F724" s="242" t="s">
        <v>1233</v>
      </c>
      <c r="G724" s="238">
        <v>3</v>
      </c>
      <c r="H724" s="204" t="s">
        <v>1234</v>
      </c>
      <c r="I724" s="205">
        <v>93</v>
      </c>
      <c r="J724" s="205">
        <v>38</v>
      </c>
      <c r="K724" s="63">
        <f t="shared" ref="K724:K805" si="24">IF(OR(VALUE(J724)=0,ISERROR(J724/I724-1)),"",ROUND(J724/I724-1,3))</f>
        <v>-0.591</v>
      </c>
    </row>
    <row r="725" ht="18.95" customHeight="1" spans="1:11">
      <c r="A725" s="244" t="str">
        <f t="shared" si="23"/>
        <v>是</v>
      </c>
      <c r="B725" s="239">
        <v>2101014</v>
      </c>
      <c r="C725" s="240"/>
      <c r="D725" s="240"/>
      <c r="E725" s="240" t="s">
        <v>322</v>
      </c>
      <c r="F725" s="242" t="s">
        <v>1235</v>
      </c>
      <c r="G725" s="238">
        <v>3</v>
      </c>
      <c r="H725" s="204" t="s">
        <v>1236</v>
      </c>
      <c r="I725" s="205">
        <v>5</v>
      </c>
      <c r="J725" s="205">
        <v>0</v>
      </c>
      <c r="K725" s="63" t="str">
        <f t="shared" si="24"/>
        <v/>
      </c>
    </row>
    <row r="726" ht="18.95" customHeight="1" spans="1:11">
      <c r="A726" s="244" t="str">
        <f t="shared" si="23"/>
        <v>是</v>
      </c>
      <c r="B726" s="239">
        <v>2101015</v>
      </c>
      <c r="C726" s="240"/>
      <c r="D726" s="240"/>
      <c r="E726" s="240" t="s">
        <v>339</v>
      </c>
      <c r="F726" s="242" t="s">
        <v>1237</v>
      </c>
      <c r="G726" s="238">
        <v>3</v>
      </c>
      <c r="H726" s="204" t="s">
        <v>1238</v>
      </c>
      <c r="I726" s="205">
        <v>2</v>
      </c>
      <c r="J726" s="205">
        <v>0</v>
      </c>
      <c r="K726" s="63" t="str">
        <f t="shared" si="24"/>
        <v/>
      </c>
    </row>
    <row r="727" ht="18.95" customHeight="1" spans="1:11">
      <c r="A727" s="244" t="str">
        <f t="shared" si="23"/>
        <v>是</v>
      </c>
      <c r="B727" s="239">
        <v>2101016</v>
      </c>
      <c r="C727" s="240"/>
      <c r="D727" s="240"/>
      <c r="E727" s="240" t="s">
        <v>528</v>
      </c>
      <c r="F727" s="242" t="s">
        <v>1239</v>
      </c>
      <c r="G727" s="238">
        <v>3</v>
      </c>
      <c r="H727" s="204" t="s">
        <v>1240</v>
      </c>
      <c r="I727" s="205">
        <v>730</v>
      </c>
      <c r="J727" s="205">
        <v>312</v>
      </c>
      <c r="K727" s="63">
        <f t="shared" si="24"/>
        <v>-0.573</v>
      </c>
    </row>
    <row r="728" ht="18.95" customHeight="1" spans="1:11">
      <c r="A728" s="244" t="str">
        <f t="shared" si="23"/>
        <v>是</v>
      </c>
      <c r="B728" s="239">
        <v>2101050</v>
      </c>
      <c r="C728" s="240"/>
      <c r="D728" s="240"/>
      <c r="E728" s="240" t="s">
        <v>164</v>
      </c>
      <c r="F728" s="242" t="s">
        <v>165</v>
      </c>
      <c r="G728" s="238">
        <v>3</v>
      </c>
      <c r="H728" s="204" t="s">
        <v>166</v>
      </c>
      <c r="I728" s="205">
        <v>304</v>
      </c>
      <c r="J728" s="205">
        <v>316</v>
      </c>
      <c r="K728" s="63">
        <f t="shared" si="24"/>
        <v>0.039</v>
      </c>
    </row>
    <row r="729" ht="18.95" customHeight="1" spans="1:11">
      <c r="A729" s="244" t="str">
        <f t="shared" si="23"/>
        <v>是</v>
      </c>
      <c r="B729" s="239">
        <v>2101099</v>
      </c>
      <c r="C729" s="240"/>
      <c r="D729" s="240"/>
      <c r="E729" s="240" t="s">
        <v>167</v>
      </c>
      <c r="F729" s="242" t="s">
        <v>1241</v>
      </c>
      <c r="G729" s="238">
        <v>3</v>
      </c>
      <c r="H729" s="204" t="s">
        <v>1242</v>
      </c>
      <c r="I729" s="205">
        <v>0</v>
      </c>
      <c r="J729" s="205">
        <v>20</v>
      </c>
      <c r="K729" s="63" t="str">
        <f t="shared" si="24"/>
        <v/>
      </c>
    </row>
    <row r="730" ht="18.95" customHeight="1" spans="1:11">
      <c r="A730" s="244" t="str">
        <f t="shared" si="23"/>
        <v>是</v>
      </c>
      <c r="B730" s="239">
        <v>21011</v>
      </c>
      <c r="C730" s="240"/>
      <c r="D730" s="240" t="s">
        <v>289</v>
      </c>
      <c r="E730" s="240"/>
      <c r="F730" s="242" t="s">
        <v>1243</v>
      </c>
      <c r="G730" s="238"/>
      <c r="H730" s="204" t="s">
        <v>1244</v>
      </c>
      <c r="I730" s="205">
        <f>SUM(I731:I734)</f>
        <v>8336</v>
      </c>
      <c r="J730" s="205">
        <f>SUM(J731:J734)</f>
        <v>9198</v>
      </c>
      <c r="K730" s="63">
        <f t="shared" si="24"/>
        <v>0.103</v>
      </c>
    </row>
    <row r="731" ht="18.95" customHeight="1" spans="1:11">
      <c r="A731" s="244" t="str">
        <f t="shared" si="23"/>
        <v>是</v>
      </c>
      <c r="B731" s="239">
        <v>2101101</v>
      </c>
      <c r="C731" s="240"/>
      <c r="D731" s="240"/>
      <c r="E731" s="240" t="s">
        <v>135</v>
      </c>
      <c r="F731" s="242" t="s">
        <v>1245</v>
      </c>
      <c r="G731" s="238">
        <v>3</v>
      </c>
      <c r="H731" s="204" t="s">
        <v>1200</v>
      </c>
      <c r="I731" s="205">
        <v>4666</v>
      </c>
      <c r="J731" s="205">
        <v>5131</v>
      </c>
      <c r="K731" s="63">
        <f t="shared" si="24"/>
        <v>0.1</v>
      </c>
    </row>
    <row r="732" ht="18.95" customHeight="1" spans="1:11">
      <c r="A732" s="244" t="str">
        <f t="shared" si="23"/>
        <v>是</v>
      </c>
      <c r="B732" s="239">
        <v>2101102</v>
      </c>
      <c r="C732" s="240"/>
      <c r="D732" s="240"/>
      <c r="E732" s="240" t="s">
        <v>140</v>
      </c>
      <c r="F732" s="242" t="s">
        <v>1246</v>
      </c>
      <c r="G732" s="238">
        <v>3</v>
      </c>
      <c r="H732" s="204" t="s">
        <v>1202</v>
      </c>
      <c r="I732" s="205">
        <v>3670</v>
      </c>
      <c r="J732" s="205">
        <v>4067</v>
      </c>
      <c r="K732" s="63">
        <f t="shared" si="24"/>
        <v>0.108</v>
      </c>
    </row>
    <row r="733" ht="18.95" hidden="1" customHeight="1" spans="1:11">
      <c r="A733" s="244" t="str">
        <f t="shared" si="23"/>
        <v>否</v>
      </c>
      <c r="B733" s="239">
        <v>2101103</v>
      </c>
      <c r="C733" s="240"/>
      <c r="D733" s="240"/>
      <c r="E733" s="240" t="s">
        <v>143</v>
      </c>
      <c r="F733" s="242" t="s">
        <v>1247</v>
      </c>
      <c r="G733" s="238">
        <v>3</v>
      </c>
      <c r="H733" s="243" t="s">
        <v>1204</v>
      </c>
      <c r="I733" s="205">
        <v>0</v>
      </c>
      <c r="J733" s="205">
        <v>0</v>
      </c>
      <c r="K733" s="63" t="str">
        <f t="shared" si="24"/>
        <v/>
      </c>
    </row>
    <row r="734" ht="18.95" hidden="1" customHeight="1" spans="1:11">
      <c r="A734" s="244" t="str">
        <f t="shared" si="23"/>
        <v>否</v>
      </c>
      <c r="B734" s="239">
        <v>2101199</v>
      </c>
      <c r="C734" s="240"/>
      <c r="D734" s="240"/>
      <c r="E734" s="240" t="s">
        <v>167</v>
      </c>
      <c r="F734" s="242" t="s">
        <v>1248</v>
      </c>
      <c r="G734" s="238">
        <v>3</v>
      </c>
      <c r="H734" s="243" t="s">
        <v>1249</v>
      </c>
      <c r="I734" s="205">
        <v>0</v>
      </c>
      <c r="J734" s="205">
        <v>0</v>
      </c>
      <c r="K734" s="63" t="str">
        <f t="shared" si="24"/>
        <v/>
      </c>
    </row>
    <row r="735" ht="18.95" customHeight="1" spans="1:11">
      <c r="A735" s="244" t="str">
        <f t="shared" si="23"/>
        <v>是</v>
      </c>
      <c r="B735" s="239">
        <v>21012</v>
      </c>
      <c r="C735" s="240"/>
      <c r="D735" s="321" t="s">
        <v>292</v>
      </c>
      <c r="E735" s="240"/>
      <c r="F735" s="248" t="s">
        <v>1250</v>
      </c>
      <c r="G735" s="238"/>
      <c r="H735" s="206" t="s">
        <v>1251</v>
      </c>
      <c r="I735" s="205">
        <f>SUM(I736:I740)</f>
        <v>7</v>
      </c>
      <c r="J735" s="205">
        <f>SUM(J736:J740)</f>
        <v>55</v>
      </c>
      <c r="K735" s="63">
        <f t="shared" si="24"/>
        <v>6.857</v>
      </c>
    </row>
    <row r="736" ht="18.95" customHeight="1" spans="1:11">
      <c r="A736" s="244" t="str">
        <f t="shared" si="23"/>
        <v>是</v>
      </c>
      <c r="B736" s="239">
        <v>2101201</v>
      </c>
      <c r="C736" s="240"/>
      <c r="D736" s="240"/>
      <c r="E736" s="240" t="s">
        <v>135</v>
      </c>
      <c r="F736" s="248" t="s">
        <v>1252</v>
      </c>
      <c r="G736" s="238">
        <v>3</v>
      </c>
      <c r="H736" s="206" t="s">
        <v>1253</v>
      </c>
      <c r="I736" s="205">
        <v>7</v>
      </c>
      <c r="J736" s="205">
        <v>5</v>
      </c>
      <c r="K736" s="63">
        <f t="shared" si="24"/>
        <v>-0.286</v>
      </c>
    </row>
    <row r="737" ht="18.95" hidden="1" customHeight="1" spans="1:11">
      <c r="A737" s="244" t="str">
        <f t="shared" si="23"/>
        <v>否</v>
      </c>
      <c r="B737" s="239">
        <v>2101202</v>
      </c>
      <c r="C737" s="240"/>
      <c r="D737" s="240"/>
      <c r="E737" s="240" t="s">
        <v>140</v>
      </c>
      <c r="F737" s="248" t="s">
        <v>1254</v>
      </c>
      <c r="G737" s="238">
        <v>3</v>
      </c>
      <c r="H737" s="244" t="s">
        <v>1255</v>
      </c>
      <c r="I737" s="205">
        <v>0</v>
      </c>
      <c r="J737" s="205">
        <v>0</v>
      </c>
      <c r="K737" s="63" t="str">
        <f t="shared" si="24"/>
        <v/>
      </c>
    </row>
    <row r="738" ht="18.95" hidden="1" customHeight="1" spans="1:11">
      <c r="A738" s="244" t="str">
        <f t="shared" si="23"/>
        <v>否</v>
      </c>
      <c r="B738" s="239">
        <v>2101203</v>
      </c>
      <c r="C738" s="240"/>
      <c r="D738" s="240"/>
      <c r="E738" s="240" t="s">
        <v>143</v>
      </c>
      <c r="F738" s="248" t="s">
        <v>1256</v>
      </c>
      <c r="G738" s="238">
        <v>3</v>
      </c>
      <c r="H738" s="244" t="s">
        <v>1257</v>
      </c>
      <c r="I738" s="205">
        <v>0</v>
      </c>
      <c r="J738" s="205">
        <v>0</v>
      </c>
      <c r="K738" s="63" t="str">
        <f t="shared" si="24"/>
        <v/>
      </c>
    </row>
    <row r="739" ht="18.95" hidden="1" customHeight="1" spans="1:11">
      <c r="A739" s="244" t="str">
        <f t="shared" si="23"/>
        <v>否</v>
      </c>
      <c r="B739" s="239">
        <v>2101204</v>
      </c>
      <c r="C739" s="240"/>
      <c r="D739" s="240"/>
      <c r="E739" s="240" t="s">
        <v>146</v>
      </c>
      <c r="F739" s="248" t="s">
        <v>1258</v>
      </c>
      <c r="G739" s="238">
        <v>3</v>
      </c>
      <c r="H739" s="244" t="s">
        <v>1259</v>
      </c>
      <c r="I739" s="205">
        <v>0</v>
      </c>
      <c r="J739" s="205">
        <v>0</v>
      </c>
      <c r="K739" s="63" t="str">
        <f t="shared" si="24"/>
        <v/>
      </c>
    </row>
    <row r="740" ht="18.95" customHeight="1" spans="1:11">
      <c r="A740" s="244" t="str">
        <f t="shared" si="23"/>
        <v>是</v>
      </c>
      <c r="B740" s="239">
        <v>2101299</v>
      </c>
      <c r="C740" s="240"/>
      <c r="D740" s="240"/>
      <c r="E740" s="240" t="s">
        <v>167</v>
      </c>
      <c r="F740" s="248" t="s">
        <v>1260</v>
      </c>
      <c r="G740" s="238">
        <v>3</v>
      </c>
      <c r="H740" s="206" t="s">
        <v>1261</v>
      </c>
      <c r="I740" s="205">
        <v>0</v>
      </c>
      <c r="J740" s="205">
        <v>50</v>
      </c>
      <c r="K740" s="63" t="str">
        <f t="shared" si="24"/>
        <v/>
      </c>
    </row>
    <row r="741" ht="18.95" customHeight="1" spans="1:11">
      <c r="A741" s="244" t="str">
        <f t="shared" si="23"/>
        <v>是</v>
      </c>
      <c r="B741" s="239">
        <v>21013</v>
      </c>
      <c r="C741" s="240"/>
      <c r="D741" s="321" t="s">
        <v>307</v>
      </c>
      <c r="E741" s="240"/>
      <c r="F741" s="248" t="s">
        <v>1262</v>
      </c>
      <c r="G741" s="238"/>
      <c r="H741" s="206" t="s">
        <v>1263</v>
      </c>
      <c r="I741" s="205">
        <f>SUM(I742:I744)</f>
        <v>340</v>
      </c>
      <c r="J741" s="205">
        <f>SUM(J742:J744)</f>
        <v>50</v>
      </c>
      <c r="K741" s="63">
        <f t="shared" si="24"/>
        <v>-0.853</v>
      </c>
    </row>
    <row r="742" ht="18.95" customHeight="1" spans="1:11">
      <c r="A742" s="244" t="str">
        <f t="shared" si="23"/>
        <v>是</v>
      </c>
      <c r="B742" s="239">
        <v>2101301</v>
      </c>
      <c r="C742" s="240"/>
      <c r="D742" s="240"/>
      <c r="E742" s="321" t="s">
        <v>135</v>
      </c>
      <c r="F742" s="248" t="s">
        <v>1264</v>
      </c>
      <c r="G742" s="238">
        <v>3</v>
      </c>
      <c r="H742" s="206" t="s">
        <v>1212</v>
      </c>
      <c r="I742" s="205">
        <v>263</v>
      </c>
      <c r="J742" s="205">
        <v>0</v>
      </c>
      <c r="K742" s="63" t="str">
        <f t="shared" si="24"/>
        <v/>
      </c>
    </row>
    <row r="743" ht="18.95" customHeight="1" spans="1:11">
      <c r="A743" s="244" t="str">
        <f t="shared" si="23"/>
        <v>是</v>
      </c>
      <c r="B743" s="239">
        <v>2101302</v>
      </c>
      <c r="C743" s="240"/>
      <c r="D743" s="240"/>
      <c r="E743" s="240" t="s">
        <v>140</v>
      </c>
      <c r="F743" s="248" t="s">
        <v>1265</v>
      </c>
      <c r="G743" s="238">
        <v>3</v>
      </c>
      <c r="H743" s="206" t="s">
        <v>1214</v>
      </c>
      <c r="I743" s="205">
        <v>77</v>
      </c>
      <c r="J743" s="205">
        <v>50</v>
      </c>
      <c r="K743" s="63">
        <f t="shared" si="24"/>
        <v>-0.351</v>
      </c>
    </row>
    <row r="744" ht="18.95" hidden="1" customHeight="1" spans="1:11">
      <c r="A744" s="244" t="str">
        <f t="shared" si="23"/>
        <v>否</v>
      </c>
      <c r="B744" s="239">
        <v>2101399</v>
      </c>
      <c r="C744" s="240"/>
      <c r="D744" s="240"/>
      <c r="E744" s="240" t="s">
        <v>167</v>
      </c>
      <c r="F744" s="248" t="s">
        <v>1266</v>
      </c>
      <c r="G744" s="238">
        <v>3</v>
      </c>
      <c r="H744" s="244" t="s">
        <v>1267</v>
      </c>
      <c r="I744" s="205">
        <v>0</v>
      </c>
      <c r="J744" s="205">
        <v>0</v>
      </c>
      <c r="K744" s="63" t="str">
        <f t="shared" si="24"/>
        <v/>
      </c>
    </row>
    <row r="745" ht="18.95" customHeight="1" spans="1:11">
      <c r="A745" s="244" t="str">
        <f t="shared" si="23"/>
        <v>是</v>
      </c>
      <c r="B745" s="239">
        <v>21014</v>
      </c>
      <c r="C745" s="240"/>
      <c r="D745" s="321" t="s">
        <v>322</v>
      </c>
      <c r="E745" s="240"/>
      <c r="F745" s="248" t="s">
        <v>1268</v>
      </c>
      <c r="G745" s="238"/>
      <c r="H745" s="206" t="s">
        <v>1269</v>
      </c>
      <c r="I745" s="205">
        <f>SUM(I746:I747)</f>
        <v>10</v>
      </c>
      <c r="J745" s="205">
        <f>SUM(J746:J747)</f>
        <v>10</v>
      </c>
      <c r="K745" s="63">
        <f t="shared" si="24"/>
        <v>0</v>
      </c>
    </row>
    <row r="746" ht="18.95" customHeight="1" spans="1:11">
      <c r="A746" s="244" t="str">
        <f t="shared" si="23"/>
        <v>是</v>
      </c>
      <c r="B746" s="239">
        <v>2101401</v>
      </c>
      <c r="C746" s="240"/>
      <c r="D746" s="240"/>
      <c r="E746" s="240" t="s">
        <v>135</v>
      </c>
      <c r="F746" s="248" t="s">
        <v>1270</v>
      </c>
      <c r="G746" s="238">
        <v>3</v>
      </c>
      <c r="H746" s="206" t="s">
        <v>1206</v>
      </c>
      <c r="I746" s="205">
        <v>10</v>
      </c>
      <c r="J746" s="205">
        <v>10</v>
      </c>
      <c r="K746" s="63">
        <f t="shared" si="24"/>
        <v>0</v>
      </c>
    </row>
    <row r="747" ht="18.95" hidden="1" customHeight="1" spans="1:11">
      <c r="A747" s="244" t="str">
        <f t="shared" si="23"/>
        <v>否</v>
      </c>
      <c r="B747" s="239">
        <v>2101499</v>
      </c>
      <c r="C747" s="240"/>
      <c r="D747" s="240"/>
      <c r="E747" s="240" t="s">
        <v>167</v>
      </c>
      <c r="F747" s="248" t="s">
        <v>1271</v>
      </c>
      <c r="G747" s="238">
        <v>3</v>
      </c>
      <c r="H747" s="244" t="s">
        <v>1272</v>
      </c>
      <c r="I747" s="205">
        <v>0</v>
      </c>
      <c r="J747" s="205">
        <v>0</v>
      </c>
      <c r="K747" s="63" t="str">
        <f t="shared" si="24"/>
        <v/>
      </c>
    </row>
    <row r="748" ht="18.95" customHeight="1" spans="1:11">
      <c r="A748" s="244" t="str">
        <f t="shared" si="23"/>
        <v>是</v>
      </c>
      <c r="B748" s="239">
        <v>21099</v>
      </c>
      <c r="C748" s="240"/>
      <c r="D748" s="240" t="s">
        <v>167</v>
      </c>
      <c r="E748" s="240"/>
      <c r="F748" s="241" t="s">
        <v>1273</v>
      </c>
      <c r="G748" s="238"/>
      <c r="H748" s="206" t="s">
        <v>1274</v>
      </c>
      <c r="I748" s="205">
        <f>SUM(I749)</f>
        <v>411</v>
      </c>
      <c r="J748" s="205">
        <f>SUM(J749)</f>
        <v>56</v>
      </c>
      <c r="K748" s="63">
        <f t="shared" si="24"/>
        <v>-0.864</v>
      </c>
    </row>
    <row r="749" ht="18.95" customHeight="1" spans="1:11">
      <c r="A749" s="244" t="str">
        <f t="shared" si="23"/>
        <v>是</v>
      </c>
      <c r="B749" s="239">
        <v>2109901</v>
      </c>
      <c r="C749" s="240"/>
      <c r="D749" s="240"/>
      <c r="E749" s="240" t="s">
        <v>135</v>
      </c>
      <c r="F749" s="242" t="s">
        <v>1273</v>
      </c>
      <c r="G749" s="238">
        <v>3</v>
      </c>
      <c r="H749" s="204" t="s">
        <v>1275</v>
      </c>
      <c r="I749" s="205">
        <v>411</v>
      </c>
      <c r="J749" s="205">
        <v>56</v>
      </c>
      <c r="K749" s="63">
        <f t="shared" si="24"/>
        <v>-0.864</v>
      </c>
    </row>
    <row r="750" s="215" customFormat="1" ht="18.95" customHeight="1" spans="1:11">
      <c r="A750" s="244" t="str">
        <f t="shared" si="23"/>
        <v>是</v>
      </c>
      <c r="B750" s="236">
        <v>211</v>
      </c>
      <c r="C750" s="237" t="s">
        <v>1276</v>
      </c>
      <c r="D750" s="237" t="s">
        <v>132</v>
      </c>
      <c r="E750" s="237"/>
      <c r="F750" s="237" t="s">
        <v>1277</v>
      </c>
      <c r="G750" s="238"/>
      <c r="H750" s="202" t="s">
        <v>1278</v>
      </c>
      <c r="I750" s="203">
        <f>SUMIFS(I$751:I$822,$D$751:$D$822,"&lt;&gt;")</f>
        <v>2807</v>
      </c>
      <c r="J750" s="203">
        <f>SUMIFS(J$751:J$822,$D$751:$D$822,"&lt;&gt;")</f>
        <v>2866</v>
      </c>
      <c r="K750" s="140">
        <f t="shared" si="24"/>
        <v>0.021</v>
      </c>
    </row>
    <row r="751" ht="18.95" customHeight="1" spans="1:11">
      <c r="A751" s="244" t="str">
        <f t="shared" si="23"/>
        <v>是</v>
      </c>
      <c r="B751" s="239">
        <v>21101</v>
      </c>
      <c r="C751" s="240"/>
      <c r="D751" s="240" t="s">
        <v>135</v>
      </c>
      <c r="E751" s="240"/>
      <c r="F751" s="241" t="s">
        <v>1279</v>
      </c>
      <c r="G751" s="238"/>
      <c r="H751" s="204" t="s">
        <v>1280</v>
      </c>
      <c r="I751" s="205">
        <f>SUM(I752:I759)</f>
        <v>535</v>
      </c>
      <c r="J751" s="205">
        <f>SUM(J752:J759)</f>
        <v>792</v>
      </c>
      <c r="K751" s="63">
        <f t="shared" si="24"/>
        <v>0.48</v>
      </c>
    </row>
    <row r="752" ht="18.95" customHeight="1" spans="1:11">
      <c r="A752" s="244" t="str">
        <f t="shared" si="23"/>
        <v>是</v>
      </c>
      <c r="B752" s="239">
        <v>2110101</v>
      </c>
      <c r="C752" s="240"/>
      <c r="D752" s="240"/>
      <c r="E752" s="240" t="s">
        <v>135</v>
      </c>
      <c r="F752" s="242" t="s">
        <v>138</v>
      </c>
      <c r="G752" s="238">
        <v>3</v>
      </c>
      <c r="H752" s="204" t="s">
        <v>139</v>
      </c>
      <c r="I752" s="205">
        <v>321</v>
      </c>
      <c r="J752" s="205">
        <v>434</v>
      </c>
      <c r="K752" s="63">
        <f t="shared" si="24"/>
        <v>0.352</v>
      </c>
    </row>
    <row r="753" ht="18.95" customHeight="1" spans="1:11">
      <c r="A753" s="244" t="str">
        <f t="shared" si="23"/>
        <v>是</v>
      </c>
      <c r="B753" s="239">
        <v>2110102</v>
      </c>
      <c r="C753" s="240"/>
      <c r="D753" s="240"/>
      <c r="E753" s="240" t="s">
        <v>140</v>
      </c>
      <c r="F753" s="242" t="s">
        <v>141</v>
      </c>
      <c r="G753" s="238">
        <v>3</v>
      </c>
      <c r="H753" s="204" t="s">
        <v>142</v>
      </c>
      <c r="I753" s="205">
        <v>156</v>
      </c>
      <c r="J753" s="205">
        <v>358</v>
      </c>
      <c r="K753" s="63">
        <f t="shared" si="24"/>
        <v>1.295</v>
      </c>
    </row>
    <row r="754" ht="18.95" hidden="1" customHeight="1" spans="1:11">
      <c r="A754" s="244" t="str">
        <f t="shared" si="23"/>
        <v>否</v>
      </c>
      <c r="B754" s="239">
        <v>2110103</v>
      </c>
      <c r="C754" s="240"/>
      <c r="D754" s="240"/>
      <c r="E754" s="240" t="s">
        <v>143</v>
      </c>
      <c r="F754" s="242" t="s">
        <v>144</v>
      </c>
      <c r="G754" s="238">
        <v>3</v>
      </c>
      <c r="H754" s="243" t="s">
        <v>145</v>
      </c>
      <c r="I754" s="205">
        <v>0</v>
      </c>
      <c r="J754" s="205">
        <v>0</v>
      </c>
      <c r="K754" s="63" t="str">
        <f t="shared" si="24"/>
        <v/>
      </c>
    </row>
    <row r="755" ht="18.95" customHeight="1" spans="1:11">
      <c r="A755" s="244" t="str">
        <f t="shared" si="23"/>
        <v>是</v>
      </c>
      <c r="B755" s="239">
        <v>2110104</v>
      </c>
      <c r="C755" s="240"/>
      <c r="D755" s="240"/>
      <c r="E755" s="240" t="s">
        <v>146</v>
      </c>
      <c r="F755" s="242" t="s">
        <v>1281</v>
      </c>
      <c r="G755" s="238">
        <v>3</v>
      </c>
      <c r="H755" s="204" t="s">
        <v>1282</v>
      </c>
      <c r="I755" s="205">
        <v>8</v>
      </c>
      <c r="J755" s="205">
        <v>0</v>
      </c>
      <c r="K755" s="63" t="str">
        <f t="shared" si="24"/>
        <v/>
      </c>
    </row>
    <row r="756" ht="18.95" customHeight="1" spans="1:11">
      <c r="A756" s="244" t="str">
        <f t="shared" si="23"/>
        <v>是</v>
      </c>
      <c r="B756" s="239">
        <v>2110105</v>
      </c>
      <c r="C756" s="240"/>
      <c r="D756" s="240"/>
      <c r="E756" s="240" t="s">
        <v>149</v>
      </c>
      <c r="F756" s="242" t="s">
        <v>1283</v>
      </c>
      <c r="G756" s="238">
        <v>3</v>
      </c>
      <c r="H756" s="204" t="s">
        <v>1284</v>
      </c>
      <c r="I756" s="205">
        <v>50</v>
      </c>
      <c r="J756" s="205">
        <v>0</v>
      </c>
      <c r="K756" s="63" t="str">
        <f t="shared" si="24"/>
        <v/>
      </c>
    </row>
    <row r="757" ht="18.95" hidden="1" customHeight="1" spans="1:11">
      <c r="A757" s="244" t="str">
        <f t="shared" si="23"/>
        <v>否</v>
      </c>
      <c r="B757" s="239">
        <v>2110106</v>
      </c>
      <c r="C757" s="240"/>
      <c r="D757" s="240"/>
      <c r="E757" s="240" t="s">
        <v>152</v>
      </c>
      <c r="F757" s="242" t="s">
        <v>1285</v>
      </c>
      <c r="G757" s="238">
        <v>3</v>
      </c>
      <c r="H757" s="243" t="s">
        <v>1286</v>
      </c>
      <c r="I757" s="205">
        <v>0</v>
      </c>
      <c r="J757" s="205">
        <v>0</v>
      </c>
      <c r="K757" s="63" t="str">
        <f t="shared" si="24"/>
        <v/>
      </c>
    </row>
    <row r="758" ht="18.95" hidden="1" customHeight="1" spans="1:11">
      <c r="A758" s="244" t="str">
        <f t="shared" si="23"/>
        <v>否</v>
      </c>
      <c r="B758" s="239">
        <v>2110107</v>
      </c>
      <c r="C758" s="240"/>
      <c r="D758" s="240"/>
      <c r="E758" s="240" t="s">
        <v>155</v>
      </c>
      <c r="F758" s="242" t="s">
        <v>1287</v>
      </c>
      <c r="G758" s="238">
        <v>3</v>
      </c>
      <c r="H758" s="243" t="s">
        <v>1288</v>
      </c>
      <c r="I758" s="205">
        <v>0</v>
      </c>
      <c r="J758" s="205">
        <v>0</v>
      </c>
      <c r="K758" s="63" t="str">
        <f t="shared" si="24"/>
        <v/>
      </c>
    </row>
    <row r="759" ht="18.95" hidden="1" customHeight="1" spans="1:11">
      <c r="A759" s="244" t="str">
        <f t="shared" si="23"/>
        <v>否</v>
      </c>
      <c r="B759" s="239">
        <v>2110199</v>
      </c>
      <c r="C759" s="240"/>
      <c r="D759" s="240"/>
      <c r="E759" s="240" t="s">
        <v>167</v>
      </c>
      <c r="F759" s="242" t="s">
        <v>1289</v>
      </c>
      <c r="G759" s="238">
        <v>3</v>
      </c>
      <c r="H759" s="204" t="s">
        <v>1290</v>
      </c>
      <c r="I759" s="205">
        <v>0</v>
      </c>
      <c r="J759" s="205">
        <v>0</v>
      </c>
      <c r="K759" s="63" t="str">
        <f t="shared" si="24"/>
        <v/>
      </c>
    </row>
    <row r="760" ht="18.95" customHeight="1" spans="1:11">
      <c r="A760" s="244" t="str">
        <f t="shared" si="23"/>
        <v>是</v>
      </c>
      <c r="B760" s="239">
        <v>21102</v>
      </c>
      <c r="C760" s="240"/>
      <c r="D760" s="240" t="s">
        <v>140</v>
      </c>
      <c r="E760" s="240"/>
      <c r="F760" s="241" t="s">
        <v>1291</v>
      </c>
      <c r="G760" s="238"/>
      <c r="H760" s="204" t="s">
        <v>1292</v>
      </c>
      <c r="I760" s="205">
        <f>SUM(I761:I763)</f>
        <v>145</v>
      </c>
      <c r="J760" s="205">
        <f>SUM(J761:J763)</f>
        <v>10</v>
      </c>
      <c r="K760" s="63">
        <f t="shared" si="24"/>
        <v>-0.931</v>
      </c>
    </row>
    <row r="761" ht="18.95" customHeight="1" spans="1:11">
      <c r="A761" s="244" t="str">
        <f t="shared" si="23"/>
        <v>是</v>
      </c>
      <c r="B761" s="239">
        <v>2110203</v>
      </c>
      <c r="C761" s="240"/>
      <c r="D761" s="240"/>
      <c r="E761" s="240" t="s">
        <v>143</v>
      </c>
      <c r="F761" s="242" t="s">
        <v>1293</v>
      </c>
      <c r="G761" s="238">
        <v>3</v>
      </c>
      <c r="H761" s="204" t="s">
        <v>1294</v>
      </c>
      <c r="I761" s="205">
        <v>40</v>
      </c>
      <c r="J761" s="205">
        <v>0</v>
      </c>
      <c r="K761" s="63" t="str">
        <f t="shared" si="24"/>
        <v/>
      </c>
    </row>
    <row r="762" ht="18.95" hidden="1" customHeight="1" spans="1:11">
      <c r="A762" s="244" t="str">
        <f t="shared" si="23"/>
        <v>否</v>
      </c>
      <c r="B762" s="239">
        <v>2110204</v>
      </c>
      <c r="C762" s="240"/>
      <c r="D762" s="240"/>
      <c r="E762" s="240" t="s">
        <v>146</v>
      </c>
      <c r="F762" s="242" t="s">
        <v>1295</v>
      </c>
      <c r="G762" s="238">
        <v>3</v>
      </c>
      <c r="H762" s="204" t="s">
        <v>1296</v>
      </c>
      <c r="I762" s="205">
        <v>0</v>
      </c>
      <c r="J762" s="205">
        <v>0</v>
      </c>
      <c r="K762" s="63" t="str">
        <f t="shared" si="24"/>
        <v/>
      </c>
    </row>
    <row r="763" ht="18.95" customHeight="1" spans="1:11">
      <c r="A763" s="244" t="str">
        <f t="shared" si="23"/>
        <v>是</v>
      </c>
      <c r="B763" s="239">
        <v>2110299</v>
      </c>
      <c r="C763" s="240"/>
      <c r="D763" s="240"/>
      <c r="E763" s="240" t="s">
        <v>167</v>
      </c>
      <c r="F763" s="242" t="s">
        <v>1297</v>
      </c>
      <c r="G763" s="238">
        <v>3</v>
      </c>
      <c r="H763" s="204" t="s">
        <v>1298</v>
      </c>
      <c r="I763" s="205">
        <v>105</v>
      </c>
      <c r="J763" s="205">
        <v>10</v>
      </c>
      <c r="K763" s="63">
        <f t="shared" si="24"/>
        <v>-0.905</v>
      </c>
    </row>
    <row r="764" ht="18.95" customHeight="1" spans="1:11">
      <c r="A764" s="244" t="str">
        <f t="shared" si="23"/>
        <v>是</v>
      </c>
      <c r="B764" s="239">
        <v>21103</v>
      </c>
      <c r="C764" s="240"/>
      <c r="D764" s="240" t="s">
        <v>143</v>
      </c>
      <c r="E764" s="240"/>
      <c r="F764" s="241" t="s">
        <v>1299</v>
      </c>
      <c r="G764" s="238"/>
      <c r="H764" s="204" t="s">
        <v>1300</v>
      </c>
      <c r="I764" s="205">
        <f>SUM(I765:I772)</f>
        <v>199</v>
      </c>
      <c r="J764" s="205">
        <f>SUM(J765:J772)</f>
        <v>420</v>
      </c>
      <c r="K764" s="63">
        <f t="shared" si="24"/>
        <v>1.111</v>
      </c>
    </row>
    <row r="765" ht="18.95" customHeight="1" spans="1:11">
      <c r="A765" s="244" t="str">
        <f t="shared" si="23"/>
        <v>是</v>
      </c>
      <c r="B765" s="239">
        <v>2110301</v>
      </c>
      <c r="C765" s="240"/>
      <c r="D765" s="240"/>
      <c r="E765" s="240" t="s">
        <v>135</v>
      </c>
      <c r="F765" s="242" t="s">
        <v>1301</v>
      </c>
      <c r="G765" s="238">
        <v>3</v>
      </c>
      <c r="H765" s="204" t="s">
        <v>1302</v>
      </c>
      <c r="I765" s="205">
        <v>0</v>
      </c>
      <c r="J765" s="205">
        <v>150</v>
      </c>
      <c r="K765" s="63" t="str">
        <f t="shared" si="24"/>
        <v/>
      </c>
    </row>
    <row r="766" ht="18.95" customHeight="1" spans="1:11">
      <c r="A766" s="244" t="str">
        <f t="shared" si="23"/>
        <v>是</v>
      </c>
      <c r="B766" s="239">
        <v>2110302</v>
      </c>
      <c r="C766" s="240"/>
      <c r="D766" s="240"/>
      <c r="E766" s="240" t="s">
        <v>140</v>
      </c>
      <c r="F766" s="242" t="s">
        <v>1303</v>
      </c>
      <c r="G766" s="238">
        <v>3</v>
      </c>
      <c r="H766" s="204" t="s">
        <v>1304</v>
      </c>
      <c r="I766" s="205">
        <v>2</v>
      </c>
      <c r="J766" s="205">
        <v>130</v>
      </c>
      <c r="K766" s="63">
        <f t="shared" si="24"/>
        <v>64</v>
      </c>
    </row>
    <row r="767" ht="18.95" hidden="1" customHeight="1" spans="1:11">
      <c r="A767" s="244" t="str">
        <f t="shared" si="23"/>
        <v>否</v>
      </c>
      <c r="B767" s="239">
        <v>2110303</v>
      </c>
      <c r="C767" s="240"/>
      <c r="D767" s="240"/>
      <c r="E767" s="240" t="s">
        <v>143</v>
      </c>
      <c r="F767" s="242" t="s">
        <v>1305</v>
      </c>
      <c r="G767" s="238">
        <v>3</v>
      </c>
      <c r="H767" s="243" t="s">
        <v>1306</v>
      </c>
      <c r="I767" s="205">
        <v>0</v>
      </c>
      <c r="J767" s="205">
        <v>0</v>
      </c>
      <c r="K767" s="63" t="str">
        <f t="shared" si="24"/>
        <v/>
      </c>
    </row>
    <row r="768" ht="18.95" hidden="1" customHeight="1" spans="1:11">
      <c r="A768" s="244" t="str">
        <f t="shared" si="23"/>
        <v>否</v>
      </c>
      <c r="B768" s="239">
        <v>2110304</v>
      </c>
      <c r="C768" s="240"/>
      <c r="D768" s="240"/>
      <c r="E768" s="240" t="s">
        <v>146</v>
      </c>
      <c r="F768" s="242" t="s">
        <v>1307</v>
      </c>
      <c r="G768" s="238">
        <v>3</v>
      </c>
      <c r="H768" s="243" t="s">
        <v>1308</v>
      </c>
      <c r="I768" s="205">
        <v>0</v>
      </c>
      <c r="J768" s="205">
        <v>0</v>
      </c>
      <c r="K768" s="63" t="str">
        <f t="shared" si="24"/>
        <v/>
      </c>
    </row>
    <row r="769" ht="18.95" hidden="1" customHeight="1" spans="1:11">
      <c r="A769" s="244" t="str">
        <f t="shared" si="23"/>
        <v>否</v>
      </c>
      <c r="B769" s="239">
        <v>2110305</v>
      </c>
      <c r="C769" s="240"/>
      <c r="D769" s="240"/>
      <c r="E769" s="240" t="s">
        <v>149</v>
      </c>
      <c r="F769" s="242" t="s">
        <v>1309</v>
      </c>
      <c r="G769" s="238">
        <v>3</v>
      </c>
      <c r="H769" s="243" t="s">
        <v>1310</v>
      </c>
      <c r="I769" s="205">
        <v>0</v>
      </c>
      <c r="J769" s="205">
        <v>0</v>
      </c>
      <c r="K769" s="63" t="str">
        <f t="shared" si="24"/>
        <v/>
      </c>
    </row>
    <row r="770" ht="18.95" hidden="1" customHeight="1" spans="1:11">
      <c r="A770" s="244" t="str">
        <f t="shared" si="23"/>
        <v>否</v>
      </c>
      <c r="B770" s="239">
        <v>2110306</v>
      </c>
      <c r="C770" s="240"/>
      <c r="D770" s="240"/>
      <c r="E770" s="240" t="s">
        <v>152</v>
      </c>
      <c r="F770" s="242" t="s">
        <v>1311</v>
      </c>
      <c r="G770" s="238">
        <v>3</v>
      </c>
      <c r="H770" s="243" t="s">
        <v>1312</v>
      </c>
      <c r="I770" s="205">
        <v>0</v>
      </c>
      <c r="J770" s="205">
        <v>0</v>
      </c>
      <c r="K770" s="63" t="str">
        <f t="shared" si="24"/>
        <v/>
      </c>
    </row>
    <row r="771" ht="18.95" hidden="1" customHeight="1" spans="1:11">
      <c r="A771" s="244" t="str">
        <f t="shared" si="23"/>
        <v>否</v>
      </c>
      <c r="B771" s="239">
        <v>2110307</v>
      </c>
      <c r="C771" s="240"/>
      <c r="D771" s="240"/>
      <c r="E771" s="240" t="s">
        <v>155</v>
      </c>
      <c r="F771" s="242" t="s">
        <v>1313</v>
      </c>
      <c r="G771" s="238">
        <v>3</v>
      </c>
      <c r="H771" s="204" t="s">
        <v>1314</v>
      </c>
      <c r="I771" s="205">
        <v>0</v>
      </c>
      <c r="J771" s="205">
        <v>0</v>
      </c>
      <c r="K771" s="63" t="str">
        <f t="shared" si="24"/>
        <v/>
      </c>
    </row>
    <row r="772" ht="18.95" customHeight="1" spans="1:11">
      <c r="A772" s="244" t="str">
        <f t="shared" si="23"/>
        <v>是</v>
      </c>
      <c r="B772" s="239">
        <v>2110399</v>
      </c>
      <c r="C772" s="240"/>
      <c r="D772" s="240"/>
      <c r="E772" s="240" t="s">
        <v>167</v>
      </c>
      <c r="F772" s="242" t="s">
        <v>1315</v>
      </c>
      <c r="G772" s="238">
        <v>3</v>
      </c>
      <c r="H772" s="204" t="s">
        <v>1316</v>
      </c>
      <c r="I772" s="205">
        <v>197</v>
      </c>
      <c r="J772" s="205">
        <v>140</v>
      </c>
      <c r="K772" s="63">
        <f t="shared" si="24"/>
        <v>-0.289</v>
      </c>
    </row>
    <row r="773" ht="18.95" customHeight="1" spans="1:11">
      <c r="A773" s="244" t="str">
        <f t="shared" si="23"/>
        <v>是</v>
      </c>
      <c r="B773" s="239">
        <v>21104</v>
      </c>
      <c r="C773" s="240"/>
      <c r="D773" s="240" t="s">
        <v>146</v>
      </c>
      <c r="E773" s="240"/>
      <c r="F773" s="241" t="s">
        <v>1317</v>
      </c>
      <c r="G773" s="238"/>
      <c r="H773" s="204" t="s">
        <v>1318</v>
      </c>
      <c r="I773" s="205">
        <f>SUM(I774:I778)</f>
        <v>6</v>
      </c>
      <c r="J773" s="205">
        <f>SUM(J774:J778)</f>
        <v>10</v>
      </c>
      <c r="K773" s="63">
        <f t="shared" si="24"/>
        <v>0.667</v>
      </c>
    </row>
    <row r="774" ht="18.95" customHeight="1" spans="1:11">
      <c r="A774" s="244" t="str">
        <f t="shared" si="23"/>
        <v>是</v>
      </c>
      <c r="B774" s="239">
        <v>2110401</v>
      </c>
      <c r="C774" s="240"/>
      <c r="D774" s="240"/>
      <c r="E774" s="240" t="s">
        <v>135</v>
      </c>
      <c r="F774" s="242" t="s">
        <v>1319</v>
      </c>
      <c r="G774" s="238">
        <v>3</v>
      </c>
      <c r="H774" s="204" t="s">
        <v>1320</v>
      </c>
      <c r="I774" s="205">
        <v>6</v>
      </c>
      <c r="J774" s="205">
        <v>10</v>
      </c>
      <c r="K774" s="63">
        <f t="shared" si="24"/>
        <v>0.667</v>
      </c>
    </row>
    <row r="775" ht="18.95" hidden="1" customHeight="1" spans="1:11">
      <c r="A775" s="244" t="str">
        <f t="shared" si="23"/>
        <v>否</v>
      </c>
      <c r="B775" s="239">
        <v>2110402</v>
      </c>
      <c r="C775" s="240"/>
      <c r="D775" s="240"/>
      <c r="E775" s="240" t="s">
        <v>140</v>
      </c>
      <c r="F775" s="242" t="s">
        <v>1321</v>
      </c>
      <c r="G775" s="238">
        <v>3</v>
      </c>
      <c r="H775" s="204" t="s">
        <v>1322</v>
      </c>
      <c r="I775" s="205">
        <v>0</v>
      </c>
      <c r="J775" s="205">
        <v>0</v>
      </c>
      <c r="K775" s="63" t="str">
        <f t="shared" si="24"/>
        <v/>
      </c>
    </row>
    <row r="776" ht="18.95" hidden="1" customHeight="1" spans="1:11">
      <c r="A776" s="244" t="str">
        <f t="shared" ref="A776:A839" si="25">IF(AND(I776=0,J776=0),"否","是")</f>
        <v>否</v>
      </c>
      <c r="B776" s="239">
        <v>2110403</v>
      </c>
      <c r="C776" s="240"/>
      <c r="D776" s="240"/>
      <c r="E776" s="240" t="s">
        <v>143</v>
      </c>
      <c r="F776" s="242" t="s">
        <v>1323</v>
      </c>
      <c r="G776" s="238">
        <v>3</v>
      </c>
      <c r="H776" s="243" t="s">
        <v>1324</v>
      </c>
      <c r="I776" s="205">
        <v>0</v>
      </c>
      <c r="J776" s="205">
        <v>0</v>
      </c>
      <c r="K776" s="63" t="str">
        <f t="shared" si="24"/>
        <v/>
      </c>
    </row>
    <row r="777" ht="18.95" hidden="1" customHeight="1" spans="1:11">
      <c r="A777" s="244" t="str">
        <f t="shared" si="25"/>
        <v>否</v>
      </c>
      <c r="B777" s="239">
        <v>2110404</v>
      </c>
      <c r="C777" s="240"/>
      <c r="D777" s="240"/>
      <c r="E777" s="240" t="s">
        <v>146</v>
      </c>
      <c r="F777" s="242" t="s">
        <v>1325</v>
      </c>
      <c r="G777" s="238">
        <v>3</v>
      </c>
      <c r="H777" s="243" t="s">
        <v>1326</v>
      </c>
      <c r="I777" s="205">
        <v>0</v>
      </c>
      <c r="J777" s="205">
        <v>0</v>
      </c>
      <c r="K777" s="63" t="str">
        <f t="shared" si="24"/>
        <v/>
      </c>
    </row>
    <row r="778" ht="18.95" hidden="1" customHeight="1" spans="1:11">
      <c r="A778" s="244" t="str">
        <f t="shared" si="25"/>
        <v>否</v>
      </c>
      <c r="B778" s="239">
        <v>2110499</v>
      </c>
      <c r="C778" s="240"/>
      <c r="D778" s="240"/>
      <c r="E778" s="240" t="s">
        <v>167</v>
      </c>
      <c r="F778" s="242" t="s">
        <v>1327</v>
      </c>
      <c r="G778" s="238">
        <v>3</v>
      </c>
      <c r="H778" s="243" t="s">
        <v>1328</v>
      </c>
      <c r="I778" s="205">
        <v>0</v>
      </c>
      <c r="J778" s="205">
        <v>0</v>
      </c>
      <c r="K778" s="63" t="str">
        <f t="shared" si="24"/>
        <v/>
      </c>
    </row>
    <row r="779" ht="18.95" customHeight="1" spans="1:11">
      <c r="A779" s="244" t="str">
        <f t="shared" si="25"/>
        <v>是</v>
      </c>
      <c r="B779" s="239">
        <v>21105</v>
      </c>
      <c r="C779" s="240"/>
      <c r="D779" s="240" t="s">
        <v>149</v>
      </c>
      <c r="E779" s="240"/>
      <c r="F779" s="241" t="s">
        <v>1329</v>
      </c>
      <c r="G779" s="238"/>
      <c r="H779" s="204" t="s">
        <v>1330</v>
      </c>
      <c r="I779" s="205">
        <f>SUM(I780:I784)</f>
        <v>975</v>
      </c>
      <c r="J779" s="205">
        <f>SUM(J780:J784)</f>
        <v>1059</v>
      </c>
      <c r="K779" s="63">
        <f t="shared" si="24"/>
        <v>0.086</v>
      </c>
    </row>
    <row r="780" ht="18.95" customHeight="1" spans="1:11">
      <c r="A780" s="244" t="str">
        <f t="shared" si="25"/>
        <v>是</v>
      </c>
      <c r="B780" s="239">
        <v>2110501</v>
      </c>
      <c r="C780" s="240"/>
      <c r="D780" s="240"/>
      <c r="E780" s="240" t="s">
        <v>135</v>
      </c>
      <c r="F780" s="242" t="s">
        <v>1331</v>
      </c>
      <c r="G780" s="238">
        <v>3</v>
      </c>
      <c r="H780" s="204" t="s">
        <v>1332</v>
      </c>
      <c r="I780" s="205">
        <v>538</v>
      </c>
      <c r="J780" s="205">
        <v>591</v>
      </c>
      <c r="K780" s="63">
        <f t="shared" si="24"/>
        <v>0.099</v>
      </c>
    </row>
    <row r="781" ht="18.95" customHeight="1" spans="1:11">
      <c r="A781" s="244" t="str">
        <f t="shared" si="25"/>
        <v>是</v>
      </c>
      <c r="B781" s="239">
        <v>2110502</v>
      </c>
      <c r="C781" s="240"/>
      <c r="D781" s="240"/>
      <c r="E781" s="240" t="s">
        <v>140</v>
      </c>
      <c r="F781" s="242" t="s">
        <v>1333</v>
      </c>
      <c r="G781" s="238">
        <v>3</v>
      </c>
      <c r="H781" s="204" t="s">
        <v>1334</v>
      </c>
      <c r="I781" s="205">
        <v>317</v>
      </c>
      <c r="J781" s="205">
        <v>373</v>
      </c>
      <c r="K781" s="63">
        <f t="shared" si="24"/>
        <v>0.177</v>
      </c>
    </row>
    <row r="782" ht="18.95" customHeight="1" spans="1:11">
      <c r="A782" s="244" t="str">
        <f t="shared" si="25"/>
        <v>是</v>
      </c>
      <c r="B782" s="239">
        <v>2110503</v>
      </c>
      <c r="C782" s="240"/>
      <c r="D782" s="240"/>
      <c r="E782" s="240" t="s">
        <v>143</v>
      </c>
      <c r="F782" s="242" t="s">
        <v>1335</v>
      </c>
      <c r="G782" s="238">
        <v>3</v>
      </c>
      <c r="H782" s="204" t="s">
        <v>1336</v>
      </c>
      <c r="I782" s="205">
        <v>120</v>
      </c>
      <c r="J782" s="205">
        <v>95</v>
      </c>
      <c r="K782" s="63">
        <f t="shared" si="24"/>
        <v>-0.208</v>
      </c>
    </row>
    <row r="783" ht="18.95" hidden="1" customHeight="1" spans="1:11">
      <c r="A783" s="244" t="str">
        <f t="shared" si="25"/>
        <v>否</v>
      </c>
      <c r="B783" s="239">
        <v>2110506</v>
      </c>
      <c r="C783" s="240"/>
      <c r="D783" s="240"/>
      <c r="E783" s="240" t="s">
        <v>152</v>
      </c>
      <c r="F783" s="242" t="s">
        <v>1337</v>
      </c>
      <c r="G783" s="238">
        <v>3</v>
      </c>
      <c r="H783" s="243" t="s">
        <v>1338</v>
      </c>
      <c r="I783" s="205">
        <v>0</v>
      </c>
      <c r="J783" s="205">
        <v>0</v>
      </c>
      <c r="K783" s="63" t="str">
        <f t="shared" si="24"/>
        <v/>
      </c>
    </row>
    <row r="784" ht="18.95" hidden="1" customHeight="1" spans="1:11">
      <c r="A784" s="244" t="str">
        <f t="shared" si="25"/>
        <v>否</v>
      </c>
      <c r="B784" s="239">
        <v>2110599</v>
      </c>
      <c r="C784" s="240"/>
      <c r="D784" s="240"/>
      <c r="E784" s="240" t="s">
        <v>167</v>
      </c>
      <c r="F784" s="242" t="s">
        <v>1339</v>
      </c>
      <c r="G784" s="238">
        <v>3</v>
      </c>
      <c r="H784" s="243" t="s">
        <v>1340</v>
      </c>
      <c r="I784" s="205">
        <v>0</v>
      </c>
      <c r="J784" s="205">
        <v>0</v>
      </c>
      <c r="K784" s="63" t="str">
        <f t="shared" si="24"/>
        <v/>
      </c>
    </row>
    <row r="785" ht="18.95" customHeight="1" spans="1:11">
      <c r="A785" s="244" t="str">
        <f t="shared" si="25"/>
        <v>是</v>
      </c>
      <c r="B785" s="239">
        <v>21106</v>
      </c>
      <c r="C785" s="240"/>
      <c r="D785" s="240" t="s">
        <v>152</v>
      </c>
      <c r="E785" s="240"/>
      <c r="F785" s="241" t="s">
        <v>1341</v>
      </c>
      <c r="G785" s="238"/>
      <c r="H785" s="204" t="s">
        <v>1342</v>
      </c>
      <c r="I785" s="205">
        <f>SUM(I786:I790)</f>
        <v>16</v>
      </c>
      <c r="J785" s="205">
        <f>SUM(J786:J790)</f>
        <v>21</v>
      </c>
      <c r="K785" s="63">
        <f t="shared" si="24"/>
        <v>0.313</v>
      </c>
    </row>
    <row r="786" ht="18.95" hidden="1" customHeight="1" spans="1:11">
      <c r="A786" s="244" t="str">
        <f t="shared" si="25"/>
        <v>否</v>
      </c>
      <c r="B786" s="239">
        <v>2110602</v>
      </c>
      <c r="C786" s="240"/>
      <c r="D786" s="240"/>
      <c r="E786" s="240" t="s">
        <v>140</v>
      </c>
      <c r="F786" s="242" t="s">
        <v>1343</v>
      </c>
      <c r="G786" s="238">
        <v>3</v>
      </c>
      <c r="H786" s="243" t="s">
        <v>1344</v>
      </c>
      <c r="I786" s="205">
        <v>0</v>
      </c>
      <c r="J786" s="205">
        <v>0</v>
      </c>
      <c r="K786" s="63" t="str">
        <f t="shared" si="24"/>
        <v/>
      </c>
    </row>
    <row r="787" ht="18.95" hidden="1" customHeight="1" spans="1:11">
      <c r="A787" s="244" t="str">
        <f t="shared" si="25"/>
        <v>否</v>
      </c>
      <c r="B787" s="239">
        <v>2110603</v>
      </c>
      <c r="C787" s="240"/>
      <c r="D787" s="240"/>
      <c r="E787" s="240" t="s">
        <v>143</v>
      </c>
      <c r="F787" s="242" t="s">
        <v>1345</v>
      </c>
      <c r="G787" s="238">
        <v>3</v>
      </c>
      <c r="H787" s="243" t="s">
        <v>1346</v>
      </c>
      <c r="I787" s="205">
        <v>0</v>
      </c>
      <c r="J787" s="205">
        <v>0</v>
      </c>
      <c r="K787" s="63" t="str">
        <f t="shared" si="24"/>
        <v/>
      </c>
    </row>
    <row r="788" ht="18.95" hidden="1" customHeight="1" spans="1:11">
      <c r="A788" s="244" t="str">
        <f t="shared" si="25"/>
        <v>否</v>
      </c>
      <c r="B788" s="239">
        <v>2110604</v>
      </c>
      <c r="C788" s="240"/>
      <c r="D788" s="240"/>
      <c r="E788" s="240" t="s">
        <v>146</v>
      </c>
      <c r="F788" s="242" t="s">
        <v>1347</v>
      </c>
      <c r="G788" s="238">
        <v>3</v>
      </c>
      <c r="H788" s="243" t="s">
        <v>1348</v>
      </c>
      <c r="I788" s="205">
        <v>0</v>
      </c>
      <c r="J788" s="205">
        <v>0</v>
      </c>
      <c r="K788" s="63" t="str">
        <f t="shared" si="24"/>
        <v/>
      </c>
    </row>
    <row r="789" ht="18.95" hidden="1" customHeight="1" spans="1:11">
      <c r="A789" s="244" t="str">
        <f t="shared" si="25"/>
        <v>否</v>
      </c>
      <c r="B789" s="239">
        <v>2110605</v>
      </c>
      <c r="C789" s="240"/>
      <c r="D789" s="240"/>
      <c r="E789" s="240" t="s">
        <v>149</v>
      </c>
      <c r="F789" s="242" t="s">
        <v>1349</v>
      </c>
      <c r="G789" s="238">
        <v>3</v>
      </c>
      <c r="H789" s="243" t="s">
        <v>1350</v>
      </c>
      <c r="I789" s="205">
        <v>0</v>
      </c>
      <c r="J789" s="205">
        <v>0</v>
      </c>
      <c r="K789" s="63" t="str">
        <f t="shared" si="24"/>
        <v/>
      </c>
    </row>
    <row r="790" ht="18.95" customHeight="1" spans="1:11">
      <c r="A790" s="244" t="str">
        <f t="shared" si="25"/>
        <v>是</v>
      </c>
      <c r="B790" s="239">
        <v>2110699</v>
      </c>
      <c r="C790" s="240"/>
      <c r="D790" s="240"/>
      <c r="E790" s="240" t="s">
        <v>167</v>
      </c>
      <c r="F790" s="242" t="s">
        <v>1351</v>
      </c>
      <c r="G790" s="238">
        <v>3</v>
      </c>
      <c r="H790" s="204" t="s">
        <v>1352</v>
      </c>
      <c r="I790" s="205">
        <v>16</v>
      </c>
      <c r="J790" s="205">
        <v>21</v>
      </c>
      <c r="K790" s="63">
        <f t="shared" si="24"/>
        <v>0.313</v>
      </c>
    </row>
    <row r="791" ht="18.95" hidden="1" customHeight="1" spans="1:11">
      <c r="A791" s="244" t="str">
        <f t="shared" si="25"/>
        <v>否</v>
      </c>
      <c r="B791" s="239">
        <v>21107</v>
      </c>
      <c r="C791" s="240"/>
      <c r="D791" s="240" t="s">
        <v>155</v>
      </c>
      <c r="E791" s="240"/>
      <c r="F791" s="241" t="s">
        <v>1353</v>
      </c>
      <c r="G791" s="238"/>
      <c r="H791" s="243" t="s">
        <v>1354</v>
      </c>
      <c r="I791" s="205">
        <f>SUM(I792:I793)</f>
        <v>0</v>
      </c>
      <c r="J791" s="205">
        <f>SUM(J792:J793)</f>
        <v>0</v>
      </c>
      <c r="K791" s="63" t="str">
        <f t="shared" si="24"/>
        <v/>
      </c>
    </row>
    <row r="792" ht="18.95" hidden="1" customHeight="1" spans="1:11">
      <c r="A792" s="244" t="str">
        <f t="shared" si="25"/>
        <v>否</v>
      </c>
      <c r="B792" s="239">
        <v>2110704</v>
      </c>
      <c r="C792" s="240"/>
      <c r="D792" s="240"/>
      <c r="E792" s="240" t="s">
        <v>146</v>
      </c>
      <c r="F792" s="242" t="s">
        <v>1355</v>
      </c>
      <c r="G792" s="238">
        <v>3</v>
      </c>
      <c r="H792" s="243" t="s">
        <v>1356</v>
      </c>
      <c r="I792" s="205">
        <v>0</v>
      </c>
      <c r="J792" s="205">
        <v>0</v>
      </c>
      <c r="K792" s="63" t="str">
        <f t="shared" si="24"/>
        <v/>
      </c>
    </row>
    <row r="793" ht="18.95" hidden="1" customHeight="1" spans="1:11">
      <c r="A793" s="244" t="str">
        <f t="shared" si="25"/>
        <v>否</v>
      </c>
      <c r="B793" s="239">
        <v>2110799</v>
      </c>
      <c r="C793" s="240"/>
      <c r="D793" s="240"/>
      <c r="E793" s="240" t="s">
        <v>167</v>
      </c>
      <c r="F793" s="242" t="s">
        <v>1357</v>
      </c>
      <c r="G793" s="238">
        <v>3</v>
      </c>
      <c r="H793" s="243" t="s">
        <v>1358</v>
      </c>
      <c r="I793" s="205">
        <v>0</v>
      </c>
      <c r="J793" s="205">
        <v>0</v>
      </c>
      <c r="K793" s="63" t="str">
        <f t="shared" si="24"/>
        <v/>
      </c>
    </row>
    <row r="794" ht="18.95" hidden="1" customHeight="1" spans="1:11">
      <c r="A794" s="244" t="str">
        <f t="shared" si="25"/>
        <v>否</v>
      </c>
      <c r="B794" s="239">
        <v>21108</v>
      </c>
      <c r="C794" s="240"/>
      <c r="D794" s="240" t="s">
        <v>158</v>
      </c>
      <c r="E794" s="240"/>
      <c r="F794" s="241" t="s">
        <v>1359</v>
      </c>
      <c r="G794" s="238"/>
      <c r="H794" s="243" t="s">
        <v>1360</v>
      </c>
      <c r="I794" s="205">
        <f>SUM(I795:I796)</f>
        <v>0</v>
      </c>
      <c r="J794" s="205">
        <f>SUM(J795:J796)</f>
        <v>0</v>
      </c>
      <c r="K794" s="63" t="str">
        <f t="shared" si="24"/>
        <v/>
      </c>
    </row>
    <row r="795" ht="18.95" hidden="1" customHeight="1" spans="1:11">
      <c r="A795" s="244" t="str">
        <f t="shared" si="25"/>
        <v>否</v>
      </c>
      <c r="B795" s="239">
        <v>2110804</v>
      </c>
      <c r="C795" s="240"/>
      <c r="D795" s="240"/>
      <c r="E795" s="240" t="s">
        <v>146</v>
      </c>
      <c r="F795" s="242" t="s">
        <v>1361</v>
      </c>
      <c r="G795" s="238">
        <v>3</v>
      </c>
      <c r="H795" s="243" t="s">
        <v>1362</v>
      </c>
      <c r="I795" s="205">
        <v>0</v>
      </c>
      <c r="J795" s="205">
        <v>0</v>
      </c>
      <c r="K795" s="63" t="str">
        <f t="shared" si="24"/>
        <v/>
      </c>
    </row>
    <row r="796" ht="18.95" hidden="1" customHeight="1" spans="1:11">
      <c r="A796" s="244" t="str">
        <f t="shared" si="25"/>
        <v>否</v>
      </c>
      <c r="B796" s="239">
        <v>2110899</v>
      </c>
      <c r="C796" s="240"/>
      <c r="D796" s="240"/>
      <c r="E796" s="240" t="s">
        <v>167</v>
      </c>
      <c r="F796" s="242" t="s">
        <v>1363</v>
      </c>
      <c r="G796" s="238">
        <v>3</v>
      </c>
      <c r="H796" s="243" t="s">
        <v>1364</v>
      </c>
      <c r="I796" s="205">
        <v>0</v>
      </c>
      <c r="J796" s="205">
        <v>0</v>
      </c>
      <c r="K796" s="63" t="str">
        <f t="shared" si="24"/>
        <v/>
      </c>
    </row>
    <row r="797" ht="18.95" hidden="1" customHeight="1" spans="1:11">
      <c r="A797" s="244" t="str">
        <f t="shared" si="25"/>
        <v>否</v>
      </c>
      <c r="B797" s="239">
        <v>21109</v>
      </c>
      <c r="C797" s="240"/>
      <c r="D797" s="240" t="s">
        <v>161</v>
      </c>
      <c r="E797" s="249" t="s">
        <v>135</v>
      </c>
      <c r="F797" s="241" t="s">
        <v>1365</v>
      </c>
      <c r="G797" s="238"/>
      <c r="H797" s="243" t="s">
        <v>1366</v>
      </c>
      <c r="I797" s="205">
        <v>0</v>
      </c>
      <c r="J797" s="205">
        <v>0</v>
      </c>
      <c r="K797" s="63" t="str">
        <f t="shared" si="24"/>
        <v/>
      </c>
    </row>
    <row r="798" ht="18.95" hidden="1" customHeight="1" spans="1:11">
      <c r="A798" s="244" t="str">
        <f t="shared" si="25"/>
        <v>否</v>
      </c>
      <c r="B798" s="239">
        <v>21110</v>
      </c>
      <c r="C798" s="240"/>
      <c r="D798" s="240" t="s">
        <v>272</v>
      </c>
      <c r="E798" s="249" t="s">
        <v>135</v>
      </c>
      <c r="F798" s="241" t="s">
        <v>1367</v>
      </c>
      <c r="G798" s="238"/>
      <c r="H798" s="204" t="s">
        <v>1368</v>
      </c>
      <c r="I798" s="205"/>
      <c r="J798" s="205">
        <v>0</v>
      </c>
      <c r="K798" s="63" t="str">
        <f t="shared" si="24"/>
        <v/>
      </c>
    </row>
    <row r="799" ht="18.95" customHeight="1" spans="1:11">
      <c r="A799" s="244" t="str">
        <f t="shared" si="25"/>
        <v>是</v>
      </c>
      <c r="B799" s="239">
        <v>21111</v>
      </c>
      <c r="C799" s="240"/>
      <c r="D799" s="240" t="s">
        <v>289</v>
      </c>
      <c r="E799" s="240"/>
      <c r="F799" s="241" t="s">
        <v>1369</v>
      </c>
      <c r="G799" s="238"/>
      <c r="H799" s="204" t="s">
        <v>1370</v>
      </c>
      <c r="I799" s="205">
        <f>SUM(I800:I804)</f>
        <v>931</v>
      </c>
      <c r="J799" s="205">
        <f>SUM(J800:J804)</f>
        <v>554</v>
      </c>
      <c r="K799" s="63">
        <f t="shared" si="24"/>
        <v>-0.405</v>
      </c>
    </row>
    <row r="800" ht="18.95" customHeight="1" spans="1:11">
      <c r="A800" s="244" t="str">
        <f t="shared" si="25"/>
        <v>是</v>
      </c>
      <c r="B800" s="239">
        <v>2111101</v>
      </c>
      <c r="C800" s="240"/>
      <c r="D800" s="240"/>
      <c r="E800" s="240" t="s">
        <v>135</v>
      </c>
      <c r="F800" s="242" t="s">
        <v>1371</v>
      </c>
      <c r="G800" s="238">
        <v>3</v>
      </c>
      <c r="H800" s="204" t="s">
        <v>1372</v>
      </c>
      <c r="I800" s="205">
        <v>896</v>
      </c>
      <c r="J800" s="205">
        <v>534</v>
      </c>
      <c r="K800" s="63">
        <f t="shared" si="24"/>
        <v>-0.404</v>
      </c>
    </row>
    <row r="801" ht="18.95" customHeight="1" spans="1:11">
      <c r="A801" s="244" t="str">
        <f t="shared" si="25"/>
        <v>是</v>
      </c>
      <c r="B801" s="239">
        <v>2111102</v>
      </c>
      <c r="C801" s="240"/>
      <c r="D801" s="240"/>
      <c r="E801" s="240" t="s">
        <v>140</v>
      </c>
      <c r="F801" s="242" t="s">
        <v>1373</v>
      </c>
      <c r="G801" s="238">
        <v>3</v>
      </c>
      <c r="H801" s="204" t="s">
        <v>1374</v>
      </c>
      <c r="I801" s="205">
        <v>8</v>
      </c>
      <c r="J801" s="205">
        <v>0</v>
      </c>
      <c r="K801" s="63" t="str">
        <f t="shared" si="24"/>
        <v/>
      </c>
    </row>
    <row r="802" ht="18.95" customHeight="1" spans="1:11">
      <c r="A802" s="244" t="str">
        <f t="shared" si="25"/>
        <v>是</v>
      </c>
      <c r="B802" s="239">
        <v>2111103</v>
      </c>
      <c r="C802" s="240"/>
      <c r="D802" s="240"/>
      <c r="E802" s="240" t="s">
        <v>143</v>
      </c>
      <c r="F802" s="242" t="s">
        <v>1375</v>
      </c>
      <c r="G802" s="238">
        <v>3</v>
      </c>
      <c r="H802" s="204" t="s">
        <v>1376</v>
      </c>
      <c r="I802" s="205">
        <v>27</v>
      </c>
      <c r="J802" s="205">
        <v>20</v>
      </c>
      <c r="K802" s="63">
        <f t="shared" si="24"/>
        <v>-0.259</v>
      </c>
    </row>
    <row r="803" ht="18.95" hidden="1" customHeight="1" spans="1:11">
      <c r="A803" s="244" t="str">
        <f t="shared" si="25"/>
        <v>否</v>
      </c>
      <c r="B803" s="239">
        <v>2111104</v>
      </c>
      <c r="C803" s="240"/>
      <c r="D803" s="240"/>
      <c r="E803" s="240" t="s">
        <v>146</v>
      </c>
      <c r="F803" s="242" t="s">
        <v>1377</v>
      </c>
      <c r="G803" s="238">
        <v>3</v>
      </c>
      <c r="H803" s="243" t="s">
        <v>1378</v>
      </c>
      <c r="I803" s="205">
        <v>0</v>
      </c>
      <c r="J803" s="205">
        <v>0</v>
      </c>
      <c r="K803" s="63" t="str">
        <f t="shared" si="24"/>
        <v/>
      </c>
    </row>
    <row r="804" ht="18.95" hidden="1" customHeight="1" spans="1:11">
      <c r="A804" s="244" t="str">
        <f t="shared" si="25"/>
        <v>否</v>
      </c>
      <c r="B804" s="239">
        <v>2111199</v>
      </c>
      <c r="C804" s="240"/>
      <c r="D804" s="240"/>
      <c r="E804" s="240" t="s">
        <v>167</v>
      </c>
      <c r="F804" s="242" t="s">
        <v>1379</v>
      </c>
      <c r="G804" s="238">
        <v>3</v>
      </c>
      <c r="H804" s="243" t="s">
        <v>1380</v>
      </c>
      <c r="I804" s="205">
        <v>0</v>
      </c>
      <c r="J804" s="205">
        <v>0</v>
      </c>
      <c r="K804" s="63" t="str">
        <f t="shared" si="24"/>
        <v/>
      </c>
    </row>
    <row r="805" ht="18.95" hidden="1" customHeight="1" spans="1:11">
      <c r="A805" s="244" t="str">
        <f t="shared" si="25"/>
        <v>否</v>
      </c>
      <c r="B805" s="239">
        <v>21112</v>
      </c>
      <c r="C805" s="240"/>
      <c r="D805" s="240" t="s">
        <v>292</v>
      </c>
      <c r="E805" s="240" t="s">
        <v>135</v>
      </c>
      <c r="F805" s="241" t="s">
        <v>1381</v>
      </c>
      <c r="G805" s="238"/>
      <c r="H805" s="243" t="s">
        <v>1382</v>
      </c>
      <c r="I805" s="205">
        <v>0</v>
      </c>
      <c r="J805" s="205">
        <v>0</v>
      </c>
      <c r="K805" s="63" t="str">
        <f t="shared" si="24"/>
        <v/>
      </c>
    </row>
    <row r="806" ht="18.95" hidden="1" customHeight="1" spans="1:11">
      <c r="A806" s="244" t="str">
        <f t="shared" si="25"/>
        <v>否</v>
      </c>
      <c r="B806" s="239">
        <v>21113</v>
      </c>
      <c r="C806" s="240"/>
      <c r="D806" s="240" t="s">
        <v>307</v>
      </c>
      <c r="E806" s="240" t="s">
        <v>135</v>
      </c>
      <c r="F806" s="241" t="s">
        <v>1383</v>
      </c>
      <c r="G806" s="238"/>
      <c r="H806" s="243" t="s">
        <v>1384</v>
      </c>
      <c r="I806" s="205">
        <v>0</v>
      </c>
      <c r="J806" s="205">
        <v>0</v>
      </c>
      <c r="K806" s="63" t="str">
        <f t="shared" ref="K806:K869" si="26">IF(OR(VALUE(J806)=0,ISERROR(J806/I806-1)),"",ROUND(J806/I806-1,3))</f>
        <v/>
      </c>
    </row>
    <row r="807" ht="18.95" hidden="1" customHeight="1" spans="1:11">
      <c r="A807" s="244" t="str">
        <f t="shared" si="25"/>
        <v>否</v>
      </c>
      <c r="B807" s="239">
        <v>21114</v>
      </c>
      <c r="C807" s="240"/>
      <c r="D807" s="240" t="s">
        <v>322</v>
      </c>
      <c r="E807" s="240"/>
      <c r="F807" s="241" t="s">
        <v>1385</v>
      </c>
      <c r="G807" s="238"/>
      <c r="H807" s="243" t="s">
        <v>1386</v>
      </c>
      <c r="I807" s="205">
        <f>SUM(I808:I821)</f>
        <v>0</v>
      </c>
      <c r="J807" s="205">
        <f>SUM(J808:J821)</f>
        <v>0</v>
      </c>
      <c r="K807" s="63" t="str">
        <f t="shared" si="26"/>
        <v/>
      </c>
    </row>
    <row r="808" ht="18.95" hidden="1" customHeight="1" spans="1:11">
      <c r="A808" s="244" t="str">
        <f t="shared" si="25"/>
        <v>否</v>
      </c>
      <c r="B808" s="239">
        <v>2111401</v>
      </c>
      <c r="C808" s="240"/>
      <c r="D808" s="240"/>
      <c r="E808" s="240" t="s">
        <v>135</v>
      </c>
      <c r="F808" s="242" t="s">
        <v>138</v>
      </c>
      <c r="G808" s="238">
        <v>3</v>
      </c>
      <c r="H808" s="243" t="s">
        <v>139</v>
      </c>
      <c r="I808" s="205">
        <v>0</v>
      </c>
      <c r="J808" s="205">
        <v>0</v>
      </c>
      <c r="K808" s="63" t="str">
        <f t="shared" si="26"/>
        <v/>
      </c>
    </row>
    <row r="809" ht="18.95" hidden="1" customHeight="1" spans="1:11">
      <c r="A809" s="244" t="str">
        <f t="shared" si="25"/>
        <v>否</v>
      </c>
      <c r="B809" s="239">
        <v>2111402</v>
      </c>
      <c r="C809" s="240"/>
      <c r="D809" s="240"/>
      <c r="E809" s="240" t="s">
        <v>140</v>
      </c>
      <c r="F809" s="242" t="s">
        <v>141</v>
      </c>
      <c r="G809" s="238">
        <v>3</v>
      </c>
      <c r="H809" s="243" t="s">
        <v>142</v>
      </c>
      <c r="I809" s="205">
        <v>0</v>
      </c>
      <c r="J809" s="205">
        <v>0</v>
      </c>
      <c r="K809" s="63" t="str">
        <f t="shared" si="26"/>
        <v/>
      </c>
    </row>
    <row r="810" ht="18.95" hidden="1" customHeight="1" spans="1:11">
      <c r="A810" s="244" t="str">
        <f t="shared" si="25"/>
        <v>否</v>
      </c>
      <c r="B810" s="239">
        <v>2111403</v>
      </c>
      <c r="C810" s="240"/>
      <c r="D810" s="240"/>
      <c r="E810" s="240" t="s">
        <v>143</v>
      </c>
      <c r="F810" s="242" t="s">
        <v>144</v>
      </c>
      <c r="G810" s="238">
        <v>3</v>
      </c>
      <c r="H810" s="243" t="s">
        <v>145</v>
      </c>
      <c r="I810" s="205">
        <v>0</v>
      </c>
      <c r="J810" s="205">
        <v>0</v>
      </c>
      <c r="K810" s="63" t="str">
        <f t="shared" si="26"/>
        <v/>
      </c>
    </row>
    <row r="811" ht="18.95" hidden="1" customHeight="1" spans="1:11">
      <c r="A811" s="244" t="str">
        <f t="shared" si="25"/>
        <v>否</v>
      </c>
      <c r="B811" s="239">
        <v>2111404</v>
      </c>
      <c r="C811" s="240"/>
      <c r="D811" s="240"/>
      <c r="E811" s="240" t="s">
        <v>146</v>
      </c>
      <c r="F811" s="242" t="s">
        <v>1387</v>
      </c>
      <c r="G811" s="238">
        <v>3</v>
      </c>
      <c r="H811" s="243" t="s">
        <v>1388</v>
      </c>
      <c r="I811" s="205">
        <v>0</v>
      </c>
      <c r="J811" s="205">
        <v>0</v>
      </c>
      <c r="K811" s="63" t="str">
        <f t="shared" si="26"/>
        <v/>
      </c>
    </row>
    <row r="812" ht="18.95" hidden="1" customHeight="1" spans="1:11">
      <c r="A812" s="244" t="str">
        <f t="shared" si="25"/>
        <v>否</v>
      </c>
      <c r="B812" s="239">
        <v>2111405</v>
      </c>
      <c r="C812" s="240"/>
      <c r="D812" s="240"/>
      <c r="E812" s="240" t="s">
        <v>149</v>
      </c>
      <c r="F812" s="248" t="s">
        <v>1389</v>
      </c>
      <c r="G812" s="238">
        <v>3</v>
      </c>
      <c r="H812" s="244" t="s">
        <v>1390</v>
      </c>
      <c r="I812" s="205">
        <v>0</v>
      </c>
      <c r="J812" s="205">
        <v>0</v>
      </c>
      <c r="K812" s="63" t="str">
        <f t="shared" si="26"/>
        <v/>
      </c>
    </row>
    <row r="813" ht="18.95" hidden="1" customHeight="1" spans="1:11">
      <c r="A813" s="244" t="str">
        <f t="shared" si="25"/>
        <v>否</v>
      </c>
      <c r="B813" s="239">
        <v>2111406</v>
      </c>
      <c r="C813" s="240"/>
      <c r="D813" s="240"/>
      <c r="E813" s="240" t="s">
        <v>152</v>
      </c>
      <c r="F813" s="242" t="s">
        <v>1391</v>
      </c>
      <c r="G813" s="238">
        <v>3</v>
      </c>
      <c r="H813" s="243" t="s">
        <v>1392</v>
      </c>
      <c r="I813" s="205">
        <v>0</v>
      </c>
      <c r="J813" s="205">
        <v>0</v>
      </c>
      <c r="K813" s="63" t="str">
        <f t="shared" si="26"/>
        <v/>
      </c>
    </row>
    <row r="814" ht="18.95" hidden="1" customHeight="1" spans="1:11">
      <c r="A814" s="244" t="str">
        <f t="shared" si="25"/>
        <v>否</v>
      </c>
      <c r="B814" s="239">
        <v>2111407</v>
      </c>
      <c r="C814" s="240"/>
      <c r="D814" s="240"/>
      <c r="E814" s="240" t="s">
        <v>155</v>
      </c>
      <c r="F814" s="242" t="s">
        <v>1393</v>
      </c>
      <c r="G814" s="238">
        <v>3</v>
      </c>
      <c r="H814" s="243" t="s">
        <v>1394</v>
      </c>
      <c r="I814" s="205">
        <v>0</v>
      </c>
      <c r="J814" s="205">
        <v>0</v>
      </c>
      <c r="K814" s="63" t="str">
        <f t="shared" si="26"/>
        <v/>
      </c>
    </row>
    <row r="815" ht="18.95" hidden="1" customHeight="1" spans="1:11">
      <c r="A815" s="244" t="str">
        <f t="shared" si="25"/>
        <v>否</v>
      </c>
      <c r="B815" s="239">
        <v>2111408</v>
      </c>
      <c r="C815" s="240"/>
      <c r="D815" s="240"/>
      <c r="E815" s="240" t="s">
        <v>158</v>
      </c>
      <c r="F815" s="242" t="s">
        <v>1395</v>
      </c>
      <c r="G815" s="238">
        <v>3</v>
      </c>
      <c r="H815" s="243" t="s">
        <v>1396</v>
      </c>
      <c r="I815" s="205">
        <v>0</v>
      </c>
      <c r="J815" s="205">
        <v>0</v>
      </c>
      <c r="K815" s="63" t="str">
        <f t="shared" si="26"/>
        <v/>
      </c>
    </row>
    <row r="816" ht="18.95" hidden="1" customHeight="1" spans="1:11">
      <c r="A816" s="244" t="str">
        <f t="shared" si="25"/>
        <v>否</v>
      </c>
      <c r="B816" s="239">
        <v>2111409</v>
      </c>
      <c r="C816" s="240"/>
      <c r="D816" s="240"/>
      <c r="E816" s="240" t="s">
        <v>161</v>
      </c>
      <c r="F816" s="242" t="s">
        <v>1397</v>
      </c>
      <c r="G816" s="238">
        <v>3</v>
      </c>
      <c r="H816" s="243" t="s">
        <v>1398</v>
      </c>
      <c r="I816" s="205">
        <v>0</v>
      </c>
      <c r="J816" s="205">
        <v>0</v>
      </c>
      <c r="K816" s="63" t="str">
        <f t="shared" si="26"/>
        <v/>
      </c>
    </row>
    <row r="817" ht="18.95" hidden="1" customHeight="1" spans="1:11">
      <c r="A817" s="244" t="str">
        <f t="shared" si="25"/>
        <v>否</v>
      </c>
      <c r="B817" s="239">
        <v>2111410</v>
      </c>
      <c r="C817" s="240"/>
      <c r="D817" s="240"/>
      <c r="E817" s="240" t="s">
        <v>272</v>
      </c>
      <c r="F817" s="242" t="s">
        <v>1399</v>
      </c>
      <c r="G817" s="238">
        <v>3</v>
      </c>
      <c r="H817" s="243" t="s">
        <v>1400</v>
      </c>
      <c r="I817" s="205">
        <v>0</v>
      </c>
      <c r="J817" s="205">
        <v>0</v>
      </c>
      <c r="K817" s="63" t="str">
        <f t="shared" si="26"/>
        <v/>
      </c>
    </row>
    <row r="818" ht="18.95" hidden="1" customHeight="1" spans="1:11">
      <c r="A818" s="244" t="str">
        <f t="shared" si="25"/>
        <v>否</v>
      </c>
      <c r="B818" s="239">
        <v>2111411</v>
      </c>
      <c r="C818" s="240"/>
      <c r="D818" s="240"/>
      <c r="E818" s="240" t="s">
        <v>289</v>
      </c>
      <c r="F818" s="242" t="s">
        <v>234</v>
      </c>
      <c r="G818" s="238">
        <v>3</v>
      </c>
      <c r="H818" s="243" t="s">
        <v>235</v>
      </c>
      <c r="I818" s="205">
        <v>0</v>
      </c>
      <c r="J818" s="205">
        <v>0</v>
      </c>
      <c r="K818" s="63" t="str">
        <f t="shared" si="26"/>
        <v/>
      </c>
    </row>
    <row r="819" ht="18.95" hidden="1" customHeight="1" spans="1:11">
      <c r="A819" s="244" t="str">
        <f t="shared" si="25"/>
        <v>否</v>
      </c>
      <c r="B819" s="239">
        <v>2111413</v>
      </c>
      <c r="C819" s="240"/>
      <c r="D819" s="240"/>
      <c r="E819" s="240" t="s">
        <v>307</v>
      </c>
      <c r="F819" s="242" t="s">
        <v>1401</v>
      </c>
      <c r="G819" s="238">
        <v>3</v>
      </c>
      <c r="H819" s="243" t="s">
        <v>1402</v>
      </c>
      <c r="I819" s="205">
        <v>0</v>
      </c>
      <c r="J819" s="205">
        <v>0</v>
      </c>
      <c r="K819" s="63" t="str">
        <f t="shared" si="26"/>
        <v/>
      </c>
    </row>
    <row r="820" ht="18.95" hidden="1" customHeight="1" spans="1:11">
      <c r="A820" s="244" t="str">
        <f t="shared" si="25"/>
        <v>否</v>
      </c>
      <c r="B820" s="239">
        <v>2111450</v>
      </c>
      <c r="C820" s="240"/>
      <c r="D820" s="240"/>
      <c r="E820" s="240" t="s">
        <v>164</v>
      </c>
      <c r="F820" s="242" t="s">
        <v>165</v>
      </c>
      <c r="G820" s="238">
        <v>3</v>
      </c>
      <c r="H820" s="243" t="s">
        <v>166</v>
      </c>
      <c r="I820" s="205">
        <v>0</v>
      </c>
      <c r="J820" s="205">
        <v>0</v>
      </c>
      <c r="K820" s="63" t="str">
        <f t="shared" si="26"/>
        <v/>
      </c>
    </row>
    <row r="821" ht="18.95" hidden="1" customHeight="1" spans="1:11">
      <c r="A821" s="244" t="str">
        <f t="shared" si="25"/>
        <v>否</v>
      </c>
      <c r="B821" s="239">
        <v>2111499</v>
      </c>
      <c r="C821" s="240"/>
      <c r="D821" s="240"/>
      <c r="E821" s="240" t="s">
        <v>167</v>
      </c>
      <c r="F821" s="242" t="s">
        <v>1403</v>
      </c>
      <c r="G821" s="238">
        <v>3</v>
      </c>
      <c r="H821" s="243" t="s">
        <v>1404</v>
      </c>
      <c r="I821" s="205">
        <v>0</v>
      </c>
      <c r="J821" s="205">
        <v>0</v>
      </c>
      <c r="K821" s="63" t="str">
        <f t="shared" si="26"/>
        <v/>
      </c>
    </row>
    <row r="822" ht="18.95" hidden="1" customHeight="1" spans="1:11">
      <c r="A822" s="244" t="str">
        <f t="shared" si="25"/>
        <v>否</v>
      </c>
      <c r="B822" s="239">
        <v>21199</v>
      </c>
      <c r="C822" s="240"/>
      <c r="D822" s="240" t="s">
        <v>167</v>
      </c>
      <c r="E822" s="249" t="s">
        <v>135</v>
      </c>
      <c r="F822" s="241" t="s">
        <v>1405</v>
      </c>
      <c r="G822" s="238"/>
      <c r="H822" s="243" t="s">
        <v>1406</v>
      </c>
      <c r="I822" s="205">
        <v>0</v>
      </c>
      <c r="J822" s="205">
        <v>0</v>
      </c>
      <c r="K822" s="63" t="str">
        <f t="shared" si="26"/>
        <v/>
      </c>
    </row>
    <row r="823" s="215" customFormat="1" ht="18.95" customHeight="1" spans="1:11">
      <c r="A823" s="244" t="str">
        <f t="shared" si="25"/>
        <v>是</v>
      </c>
      <c r="B823" s="236">
        <v>212</v>
      </c>
      <c r="C823" s="237" t="s">
        <v>1407</v>
      </c>
      <c r="D823" s="237" t="s">
        <v>132</v>
      </c>
      <c r="E823" s="237"/>
      <c r="F823" s="237" t="s">
        <v>1408</v>
      </c>
      <c r="G823" s="238"/>
      <c r="H823" s="202" t="s">
        <v>1409</v>
      </c>
      <c r="I823" s="203">
        <f>SUMIFS(I$824:I$842,$D$824:$D$842,"&lt;&gt;")</f>
        <v>20392</v>
      </c>
      <c r="J823" s="203">
        <f>SUMIFS(J$824:J$842,$D$824:$D$842,"&lt;&gt;")</f>
        <v>15193</v>
      </c>
      <c r="K823" s="140">
        <f t="shared" si="26"/>
        <v>-0.255</v>
      </c>
    </row>
    <row r="824" ht="18.95" customHeight="1" spans="1:11">
      <c r="A824" s="244" t="str">
        <f t="shared" si="25"/>
        <v>是</v>
      </c>
      <c r="B824" s="239">
        <v>21201</v>
      </c>
      <c r="C824" s="240"/>
      <c r="D824" s="240" t="s">
        <v>135</v>
      </c>
      <c r="E824" s="240"/>
      <c r="F824" s="241" t="s">
        <v>1410</v>
      </c>
      <c r="G824" s="238"/>
      <c r="H824" s="204" t="s">
        <v>1411</v>
      </c>
      <c r="I824" s="205">
        <f>SUM(I825:I835)</f>
        <v>2871</v>
      </c>
      <c r="J824" s="205">
        <f>SUM(J825:J835)</f>
        <v>1775</v>
      </c>
      <c r="K824" s="63">
        <f t="shared" si="26"/>
        <v>-0.382</v>
      </c>
    </row>
    <row r="825" ht="18.95" customHeight="1" spans="1:11">
      <c r="A825" s="244" t="str">
        <f t="shared" si="25"/>
        <v>是</v>
      </c>
      <c r="B825" s="239">
        <v>2120101</v>
      </c>
      <c r="C825" s="240"/>
      <c r="D825" s="240"/>
      <c r="E825" s="240" t="s">
        <v>135</v>
      </c>
      <c r="F825" s="242" t="s">
        <v>138</v>
      </c>
      <c r="G825" s="238">
        <v>3</v>
      </c>
      <c r="H825" s="204" t="s">
        <v>1412</v>
      </c>
      <c r="I825" s="205">
        <v>1019</v>
      </c>
      <c r="J825" s="205">
        <v>1348</v>
      </c>
      <c r="K825" s="63">
        <f t="shared" si="26"/>
        <v>0.323</v>
      </c>
    </row>
    <row r="826" ht="18.95" customHeight="1" spans="1:11">
      <c r="A826" s="244" t="str">
        <f t="shared" si="25"/>
        <v>是</v>
      </c>
      <c r="B826" s="239">
        <v>2120102</v>
      </c>
      <c r="C826" s="240"/>
      <c r="D826" s="240"/>
      <c r="E826" s="240" t="s">
        <v>140</v>
      </c>
      <c r="F826" s="242" t="s">
        <v>141</v>
      </c>
      <c r="G826" s="238">
        <v>3</v>
      </c>
      <c r="H826" s="204" t="s">
        <v>1413</v>
      </c>
      <c r="I826" s="205">
        <v>1852</v>
      </c>
      <c r="J826" s="205">
        <v>427</v>
      </c>
      <c r="K826" s="63">
        <f t="shared" si="26"/>
        <v>-0.769</v>
      </c>
    </row>
    <row r="827" ht="18.95" hidden="1" customHeight="1" spans="1:11">
      <c r="A827" s="244" t="str">
        <f t="shared" si="25"/>
        <v>否</v>
      </c>
      <c r="B827" s="239">
        <v>2120103</v>
      </c>
      <c r="C827" s="240"/>
      <c r="D827" s="240"/>
      <c r="E827" s="240" t="s">
        <v>143</v>
      </c>
      <c r="F827" s="242" t="s">
        <v>144</v>
      </c>
      <c r="G827" s="238">
        <v>3</v>
      </c>
      <c r="H827" s="243" t="s">
        <v>1414</v>
      </c>
      <c r="I827" s="205">
        <v>0</v>
      </c>
      <c r="J827" s="205">
        <v>0</v>
      </c>
      <c r="K827" s="63" t="str">
        <f t="shared" si="26"/>
        <v/>
      </c>
    </row>
    <row r="828" ht="18.95" hidden="1" customHeight="1" spans="1:11">
      <c r="A828" s="244" t="str">
        <f t="shared" si="25"/>
        <v>否</v>
      </c>
      <c r="B828" s="239">
        <v>2120104</v>
      </c>
      <c r="C828" s="240"/>
      <c r="D828" s="240"/>
      <c r="E828" s="240" t="s">
        <v>146</v>
      </c>
      <c r="F828" s="242" t="s">
        <v>1415</v>
      </c>
      <c r="G828" s="238">
        <v>3</v>
      </c>
      <c r="H828" s="243" t="s">
        <v>1416</v>
      </c>
      <c r="I828" s="205">
        <v>0</v>
      </c>
      <c r="J828" s="205">
        <v>0</v>
      </c>
      <c r="K828" s="63" t="str">
        <f t="shared" si="26"/>
        <v/>
      </c>
    </row>
    <row r="829" ht="18.95" hidden="1" customHeight="1" spans="1:11">
      <c r="A829" s="244" t="str">
        <f t="shared" si="25"/>
        <v>否</v>
      </c>
      <c r="B829" s="239">
        <v>2120105</v>
      </c>
      <c r="C829" s="240"/>
      <c r="D829" s="240"/>
      <c r="E829" s="240" t="s">
        <v>149</v>
      </c>
      <c r="F829" s="242" t="s">
        <v>1417</v>
      </c>
      <c r="G829" s="238">
        <v>3</v>
      </c>
      <c r="H829" s="243" t="s">
        <v>1418</v>
      </c>
      <c r="I829" s="205">
        <v>0</v>
      </c>
      <c r="J829" s="205">
        <v>0</v>
      </c>
      <c r="K829" s="63" t="str">
        <f t="shared" si="26"/>
        <v/>
      </c>
    </row>
    <row r="830" ht="18.95" hidden="1" customHeight="1" spans="1:11">
      <c r="A830" s="244" t="str">
        <f t="shared" si="25"/>
        <v>否</v>
      </c>
      <c r="B830" s="239">
        <v>2120106</v>
      </c>
      <c r="C830" s="240"/>
      <c r="D830" s="240"/>
      <c r="E830" s="240" t="s">
        <v>152</v>
      </c>
      <c r="F830" s="242" t="s">
        <v>1419</v>
      </c>
      <c r="G830" s="238">
        <v>3</v>
      </c>
      <c r="H830" s="243" t="s">
        <v>1420</v>
      </c>
      <c r="I830" s="205">
        <v>0</v>
      </c>
      <c r="J830" s="205">
        <v>0</v>
      </c>
      <c r="K830" s="63" t="str">
        <f t="shared" si="26"/>
        <v/>
      </c>
    </row>
    <row r="831" ht="18.95" hidden="1" customHeight="1" spans="1:11">
      <c r="A831" s="244" t="str">
        <f t="shared" si="25"/>
        <v>否</v>
      </c>
      <c r="B831" s="239">
        <v>2120107</v>
      </c>
      <c r="C831" s="240"/>
      <c r="D831" s="240"/>
      <c r="E831" s="240" t="s">
        <v>155</v>
      </c>
      <c r="F831" s="242" t="s">
        <v>1421</v>
      </c>
      <c r="G831" s="238">
        <v>3</v>
      </c>
      <c r="H831" s="243" t="s">
        <v>1422</v>
      </c>
      <c r="I831" s="205">
        <v>0</v>
      </c>
      <c r="J831" s="205">
        <v>0</v>
      </c>
      <c r="K831" s="63" t="str">
        <f t="shared" si="26"/>
        <v/>
      </c>
    </row>
    <row r="832" ht="18.95" hidden="1" customHeight="1" spans="1:11">
      <c r="A832" s="244" t="str">
        <f t="shared" si="25"/>
        <v>否</v>
      </c>
      <c r="B832" s="239">
        <v>2120108</v>
      </c>
      <c r="C832" s="240"/>
      <c r="D832" s="240"/>
      <c r="E832" s="240" t="s">
        <v>158</v>
      </c>
      <c r="F832" s="242" t="s">
        <v>1423</v>
      </c>
      <c r="G832" s="238">
        <v>3</v>
      </c>
      <c r="H832" s="243" t="s">
        <v>1424</v>
      </c>
      <c r="I832" s="205">
        <v>0</v>
      </c>
      <c r="J832" s="205">
        <v>0</v>
      </c>
      <c r="K832" s="63" t="str">
        <f t="shared" si="26"/>
        <v/>
      </c>
    </row>
    <row r="833" ht="18.95" hidden="1" customHeight="1" spans="1:11">
      <c r="A833" s="244" t="str">
        <f t="shared" si="25"/>
        <v>否</v>
      </c>
      <c r="B833" s="239">
        <v>2120109</v>
      </c>
      <c r="C833" s="240"/>
      <c r="D833" s="240"/>
      <c r="E833" s="240" t="s">
        <v>161</v>
      </c>
      <c r="F833" s="242" t="s">
        <v>1425</v>
      </c>
      <c r="G833" s="238">
        <v>3</v>
      </c>
      <c r="H833" s="243" t="s">
        <v>1426</v>
      </c>
      <c r="I833" s="205">
        <v>0</v>
      </c>
      <c r="J833" s="205">
        <v>0</v>
      </c>
      <c r="K833" s="63" t="str">
        <f t="shared" si="26"/>
        <v/>
      </c>
    </row>
    <row r="834" ht="18.95" hidden="1" customHeight="1" spans="1:11">
      <c r="A834" s="244" t="str">
        <f t="shared" si="25"/>
        <v>否</v>
      </c>
      <c r="B834" s="239">
        <v>2120110</v>
      </c>
      <c r="C834" s="240"/>
      <c r="D834" s="240"/>
      <c r="E834" s="240" t="s">
        <v>272</v>
      </c>
      <c r="F834" s="242" t="s">
        <v>1427</v>
      </c>
      <c r="G834" s="238">
        <v>3</v>
      </c>
      <c r="H834" s="243" t="s">
        <v>1428</v>
      </c>
      <c r="I834" s="205">
        <v>0</v>
      </c>
      <c r="J834" s="205">
        <v>0</v>
      </c>
      <c r="K834" s="63" t="str">
        <f t="shared" si="26"/>
        <v/>
      </c>
    </row>
    <row r="835" ht="18.95" hidden="1" customHeight="1" spans="1:11">
      <c r="A835" s="244" t="str">
        <f t="shared" si="25"/>
        <v>否</v>
      </c>
      <c r="B835" s="239">
        <v>2120199</v>
      </c>
      <c r="C835" s="240"/>
      <c r="D835" s="240"/>
      <c r="E835" s="240" t="s">
        <v>167</v>
      </c>
      <c r="F835" s="242" t="s">
        <v>1429</v>
      </c>
      <c r="G835" s="238">
        <v>3</v>
      </c>
      <c r="H835" s="243" t="s">
        <v>1430</v>
      </c>
      <c r="I835" s="205">
        <v>0</v>
      </c>
      <c r="J835" s="205">
        <v>0</v>
      </c>
      <c r="K835" s="63" t="str">
        <f t="shared" si="26"/>
        <v/>
      </c>
    </row>
    <row r="836" ht="18.95" customHeight="1" spans="1:11">
      <c r="A836" s="244" t="str">
        <f t="shared" si="25"/>
        <v>是</v>
      </c>
      <c r="B836" s="239">
        <v>21202</v>
      </c>
      <c r="C836" s="240"/>
      <c r="D836" s="240" t="s">
        <v>140</v>
      </c>
      <c r="E836" s="240" t="s">
        <v>135</v>
      </c>
      <c r="F836" s="241" t="s">
        <v>1431</v>
      </c>
      <c r="G836" s="238"/>
      <c r="H836" s="204" t="s">
        <v>1432</v>
      </c>
      <c r="I836" s="205">
        <v>413</v>
      </c>
      <c r="J836" s="205">
        <v>725</v>
      </c>
      <c r="K836" s="63">
        <f t="shared" si="26"/>
        <v>0.755</v>
      </c>
    </row>
    <row r="837" ht="18.95" customHeight="1" spans="1:11">
      <c r="A837" s="244" t="str">
        <f t="shared" si="25"/>
        <v>是</v>
      </c>
      <c r="B837" s="239">
        <v>21203</v>
      </c>
      <c r="C837" s="240"/>
      <c r="D837" s="240" t="s">
        <v>143</v>
      </c>
      <c r="E837" s="240"/>
      <c r="F837" s="241" t="s">
        <v>1433</v>
      </c>
      <c r="G837" s="238"/>
      <c r="H837" s="204" t="s">
        <v>1434</v>
      </c>
      <c r="I837" s="205">
        <f>SUM(I838:I839)</f>
        <v>9</v>
      </c>
      <c r="J837" s="205">
        <f>SUM(J838:J839)</f>
        <v>50</v>
      </c>
      <c r="K837" s="63">
        <f t="shared" si="26"/>
        <v>4.556</v>
      </c>
    </row>
    <row r="838" ht="18.95" customHeight="1" spans="1:11">
      <c r="A838" s="244" t="str">
        <f t="shared" si="25"/>
        <v>是</v>
      </c>
      <c r="B838" s="239">
        <v>2120303</v>
      </c>
      <c r="C838" s="240"/>
      <c r="D838" s="240"/>
      <c r="E838" s="240" t="s">
        <v>143</v>
      </c>
      <c r="F838" s="242" t="s">
        <v>1435</v>
      </c>
      <c r="G838" s="238">
        <v>3</v>
      </c>
      <c r="H838" s="204" t="s">
        <v>1436</v>
      </c>
      <c r="I838" s="205">
        <v>0</v>
      </c>
      <c r="J838" s="205">
        <v>50</v>
      </c>
      <c r="K838" s="63" t="str">
        <f t="shared" si="26"/>
        <v/>
      </c>
    </row>
    <row r="839" ht="18.95" customHeight="1" spans="1:11">
      <c r="A839" s="244" t="str">
        <f t="shared" si="25"/>
        <v>是</v>
      </c>
      <c r="B839" s="239">
        <v>2120399</v>
      </c>
      <c r="C839" s="240"/>
      <c r="D839" s="240"/>
      <c r="E839" s="240" t="s">
        <v>167</v>
      </c>
      <c r="F839" s="242" t="s">
        <v>1437</v>
      </c>
      <c r="G839" s="238">
        <v>3</v>
      </c>
      <c r="H839" s="204" t="s">
        <v>1438</v>
      </c>
      <c r="I839" s="205">
        <v>9</v>
      </c>
      <c r="J839" s="205"/>
      <c r="K839" s="63" t="str">
        <f t="shared" si="26"/>
        <v/>
      </c>
    </row>
    <row r="840" ht="18.95" customHeight="1" spans="1:11">
      <c r="A840" s="244" t="str">
        <f t="shared" ref="A840:A903" si="27">IF(AND(I840=0,J840=0),"否","是")</f>
        <v>是</v>
      </c>
      <c r="B840" s="239">
        <v>21205</v>
      </c>
      <c r="C840" s="240"/>
      <c r="D840" s="240" t="s">
        <v>149</v>
      </c>
      <c r="E840" s="240" t="s">
        <v>135</v>
      </c>
      <c r="F840" s="241" t="s">
        <v>1439</v>
      </c>
      <c r="G840" s="238"/>
      <c r="H840" s="204" t="s">
        <v>1440</v>
      </c>
      <c r="I840" s="205">
        <v>0</v>
      </c>
      <c r="J840" s="205">
        <v>22</v>
      </c>
      <c r="K840" s="63" t="str">
        <f t="shared" si="26"/>
        <v/>
      </c>
    </row>
    <row r="841" ht="18.95" hidden="1" customHeight="1" spans="1:11">
      <c r="A841" s="244" t="str">
        <f t="shared" si="27"/>
        <v>否</v>
      </c>
      <c r="B841" s="239">
        <v>21206</v>
      </c>
      <c r="C841" s="240"/>
      <c r="D841" s="240" t="s">
        <v>152</v>
      </c>
      <c r="E841" s="240" t="s">
        <v>135</v>
      </c>
      <c r="F841" s="241" t="s">
        <v>1441</v>
      </c>
      <c r="G841" s="238"/>
      <c r="H841" s="243" t="s">
        <v>1442</v>
      </c>
      <c r="I841" s="205">
        <v>0</v>
      </c>
      <c r="J841" s="205">
        <v>0</v>
      </c>
      <c r="K841" s="63" t="str">
        <f t="shared" si="26"/>
        <v/>
      </c>
    </row>
    <row r="842" ht="18.95" customHeight="1" spans="1:11">
      <c r="A842" s="244" t="str">
        <f t="shared" si="27"/>
        <v>是</v>
      </c>
      <c r="B842" s="239">
        <v>21299</v>
      </c>
      <c r="C842" s="240"/>
      <c r="D842" s="240" t="s">
        <v>167</v>
      </c>
      <c r="E842" s="240" t="s">
        <v>167</v>
      </c>
      <c r="F842" s="241" t="s">
        <v>1443</v>
      </c>
      <c r="G842" s="238"/>
      <c r="H842" s="204" t="s">
        <v>1444</v>
      </c>
      <c r="I842" s="205">
        <v>17099</v>
      </c>
      <c r="J842" s="205">
        <v>12621</v>
      </c>
      <c r="K842" s="63">
        <f t="shared" si="26"/>
        <v>-0.262</v>
      </c>
    </row>
    <row r="843" s="215" customFormat="1" ht="18.95" customHeight="1" spans="1:11">
      <c r="A843" s="244" t="str">
        <f t="shared" si="27"/>
        <v>是</v>
      </c>
      <c r="B843" s="236">
        <v>213</v>
      </c>
      <c r="C843" s="237" t="s">
        <v>1445</v>
      </c>
      <c r="D843" s="237" t="s">
        <v>132</v>
      </c>
      <c r="E843" s="237"/>
      <c r="F843" s="237" t="s">
        <v>1446</v>
      </c>
      <c r="G843" s="238"/>
      <c r="H843" s="202" t="s">
        <v>1447</v>
      </c>
      <c r="I843" s="203">
        <f>SUMIFS(I$844:I$975,$D$844:$D$975,"&lt;&gt;")</f>
        <v>14780</v>
      </c>
      <c r="J843" s="203">
        <f>SUMIFS(J$844:J$975,$D$844:$D$975,"&lt;&gt;")</f>
        <v>14042</v>
      </c>
      <c r="K843" s="140">
        <f t="shared" si="26"/>
        <v>-0.05</v>
      </c>
    </row>
    <row r="844" ht="18.95" customHeight="1" spans="1:11">
      <c r="A844" s="244" t="str">
        <f t="shared" si="27"/>
        <v>是</v>
      </c>
      <c r="B844" s="239">
        <v>21301</v>
      </c>
      <c r="C844" s="240"/>
      <c r="D844" s="240" t="s">
        <v>135</v>
      </c>
      <c r="E844" s="240"/>
      <c r="F844" s="241" t="s">
        <v>1448</v>
      </c>
      <c r="G844" s="238"/>
      <c r="H844" s="204" t="s">
        <v>1449</v>
      </c>
      <c r="I844" s="205">
        <f>SUM(I845:I870)</f>
        <v>4679</v>
      </c>
      <c r="J844" s="205">
        <f>SUM(J845:J870)</f>
        <v>4572</v>
      </c>
      <c r="K844" s="63">
        <f t="shared" si="26"/>
        <v>-0.023</v>
      </c>
    </row>
    <row r="845" ht="18.95" customHeight="1" spans="1:11">
      <c r="A845" s="244" t="str">
        <f t="shared" si="27"/>
        <v>是</v>
      </c>
      <c r="B845" s="239">
        <v>2130101</v>
      </c>
      <c r="C845" s="240"/>
      <c r="D845" s="240"/>
      <c r="E845" s="240" t="s">
        <v>135</v>
      </c>
      <c r="F845" s="242" t="s">
        <v>138</v>
      </c>
      <c r="G845" s="238">
        <v>3</v>
      </c>
      <c r="H845" s="204" t="s">
        <v>1412</v>
      </c>
      <c r="I845" s="205">
        <v>798</v>
      </c>
      <c r="J845" s="205">
        <v>1015</v>
      </c>
      <c r="K845" s="63">
        <f t="shared" si="26"/>
        <v>0.272</v>
      </c>
    </row>
    <row r="846" ht="18.95" customHeight="1" spans="1:11">
      <c r="A846" s="244" t="str">
        <f t="shared" si="27"/>
        <v>是</v>
      </c>
      <c r="B846" s="239">
        <v>2130102</v>
      </c>
      <c r="C846" s="240"/>
      <c r="D846" s="240"/>
      <c r="E846" s="240" t="s">
        <v>140</v>
      </c>
      <c r="F846" s="242" t="s">
        <v>141</v>
      </c>
      <c r="G846" s="238">
        <v>3</v>
      </c>
      <c r="H846" s="204" t="s">
        <v>1413</v>
      </c>
      <c r="I846" s="205">
        <v>307</v>
      </c>
      <c r="J846" s="205">
        <v>305</v>
      </c>
      <c r="K846" s="63">
        <f t="shared" si="26"/>
        <v>-0.007</v>
      </c>
    </row>
    <row r="847" ht="18.95" hidden="1" customHeight="1" spans="1:11">
      <c r="A847" s="244" t="str">
        <f t="shared" si="27"/>
        <v>否</v>
      </c>
      <c r="B847" s="239">
        <v>2130103</v>
      </c>
      <c r="C847" s="240"/>
      <c r="D847" s="240"/>
      <c r="E847" s="240" t="s">
        <v>143</v>
      </c>
      <c r="F847" s="242" t="s">
        <v>144</v>
      </c>
      <c r="G847" s="238">
        <v>3</v>
      </c>
      <c r="H847" s="243" t="s">
        <v>1414</v>
      </c>
      <c r="I847" s="205">
        <v>0</v>
      </c>
      <c r="J847" s="205">
        <v>0</v>
      </c>
      <c r="K847" s="63" t="str">
        <f t="shared" si="26"/>
        <v/>
      </c>
    </row>
    <row r="848" ht="18.95" customHeight="1" spans="1:11">
      <c r="A848" s="244" t="str">
        <f t="shared" si="27"/>
        <v>是</v>
      </c>
      <c r="B848" s="239">
        <v>2130104</v>
      </c>
      <c r="C848" s="240"/>
      <c r="D848" s="240"/>
      <c r="E848" s="240" t="s">
        <v>146</v>
      </c>
      <c r="F848" s="242" t="s">
        <v>165</v>
      </c>
      <c r="G848" s="238">
        <v>3</v>
      </c>
      <c r="H848" s="204" t="s">
        <v>1450</v>
      </c>
      <c r="I848" s="205">
        <v>2462</v>
      </c>
      <c r="J848" s="205">
        <v>2278</v>
      </c>
      <c r="K848" s="63">
        <f t="shared" si="26"/>
        <v>-0.075</v>
      </c>
    </row>
    <row r="849" ht="18.95" hidden="1" customHeight="1" spans="1:11">
      <c r="A849" s="244" t="str">
        <f t="shared" si="27"/>
        <v>否</v>
      </c>
      <c r="B849" s="239">
        <v>2130105</v>
      </c>
      <c r="C849" s="240"/>
      <c r="D849" s="240"/>
      <c r="E849" s="240" t="s">
        <v>149</v>
      </c>
      <c r="F849" s="242" t="s">
        <v>1451</v>
      </c>
      <c r="G849" s="238">
        <v>3</v>
      </c>
      <c r="H849" s="243" t="s">
        <v>1452</v>
      </c>
      <c r="I849" s="205">
        <v>0</v>
      </c>
      <c r="J849" s="205">
        <v>0</v>
      </c>
      <c r="K849" s="63" t="str">
        <f t="shared" si="26"/>
        <v/>
      </c>
    </row>
    <row r="850" ht="18.95" customHeight="1" spans="1:11">
      <c r="A850" s="244" t="str">
        <f t="shared" si="27"/>
        <v>是</v>
      </c>
      <c r="B850" s="239">
        <v>2130106</v>
      </c>
      <c r="C850" s="240"/>
      <c r="D850" s="240"/>
      <c r="E850" s="240" t="s">
        <v>152</v>
      </c>
      <c r="F850" s="242" t="s">
        <v>1453</v>
      </c>
      <c r="G850" s="238">
        <v>3</v>
      </c>
      <c r="H850" s="204" t="s">
        <v>1454</v>
      </c>
      <c r="I850" s="205">
        <v>717</v>
      </c>
      <c r="J850" s="205">
        <v>603</v>
      </c>
      <c r="K850" s="63">
        <f t="shared" si="26"/>
        <v>-0.159</v>
      </c>
    </row>
    <row r="851" ht="18.95" customHeight="1" spans="1:11">
      <c r="A851" s="244" t="str">
        <f t="shared" si="27"/>
        <v>是</v>
      </c>
      <c r="B851" s="239">
        <v>2130108</v>
      </c>
      <c r="C851" s="240"/>
      <c r="D851" s="240"/>
      <c r="E851" s="240" t="s">
        <v>158</v>
      </c>
      <c r="F851" s="242" t="s">
        <v>1455</v>
      </c>
      <c r="G851" s="238">
        <v>3</v>
      </c>
      <c r="H851" s="204" t="s">
        <v>1456</v>
      </c>
      <c r="I851" s="205">
        <v>141</v>
      </c>
      <c r="J851" s="205">
        <v>124</v>
      </c>
      <c r="K851" s="63">
        <f t="shared" si="26"/>
        <v>-0.121</v>
      </c>
    </row>
    <row r="852" ht="18.95" customHeight="1" spans="1:11">
      <c r="A852" s="244" t="str">
        <f t="shared" si="27"/>
        <v>是</v>
      </c>
      <c r="B852" s="239">
        <v>2130109</v>
      </c>
      <c r="C852" s="240"/>
      <c r="D852" s="240"/>
      <c r="E852" s="240" t="s">
        <v>161</v>
      </c>
      <c r="F852" s="242" t="s">
        <v>1457</v>
      </c>
      <c r="G852" s="238">
        <v>3</v>
      </c>
      <c r="H852" s="204" t="s">
        <v>1458</v>
      </c>
      <c r="I852" s="205">
        <v>81</v>
      </c>
      <c r="J852" s="205">
        <v>49</v>
      </c>
      <c r="K852" s="63">
        <f t="shared" si="26"/>
        <v>-0.395</v>
      </c>
    </row>
    <row r="853" ht="18.95" customHeight="1" spans="1:11">
      <c r="A853" s="244" t="str">
        <f t="shared" si="27"/>
        <v>是</v>
      </c>
      <c r="B853" s="239">
        <v>2130110</v>
      </c>
      <c r="C853" s="240"/>
      <c r="D853" s="240"/>
      <c r="E853" s="240" t="s">
        <v>272</v>
      </c>
      <c r="F853" s="242" t="s">
        <v>1459</v>
      </c>
      <c r="G853" s="238">
        <v>3</v>
      </c>
      <c r="H853" s="204" t="s">
        <v>1460</v>
      </c>
      <c r="I853" s="205">
        <v>30</v>
      </c>
      <c r="J853" s="205">
        <v>38</v>
      </c>
      <c r="K853" s="63">
        <f t="shared" si="26"/>
        <v>0.267</v>
      </c>
    </row>
    <row r="854" ht="18.95" hidden="1" customHeight="1" spans="1:11">
      <c r="A854" s="244" t="str">
        <f t="shared" si="27"/>
        <v>否</v>
      </c>
      <c r="B854" s="239">
        <v>2130111</v>
      </c>
      <c r="C854" s="240"/>
      <c r="D854" s="240"/>
      <c r="E854" s="240" t="s">
        <v>289</v>
      </c>
      <c r="F854" s="242" t="s">
        <v>1461</v>
      </c>
      <c r="G854" s="238">
        <v>3</v>
      </c>
      <c r="H854" s="243" t="s">
        <v>1462</v>
      </c>
      <c r="I854" s="205">
        <v>0</v>
      </c>
      <c r="J854" s="205">
        <v>0</v>
      </c>
      <c r="K854" s="63" t="str">
        <f t="shared" si="26"/>
        <v/>
      </c>
    </row>
    <row r="855" ht="18.95" customHeight="1" spans="1:11">
      <c r="A855" s="244" t="str">
        <f t="shared" si="27"/>
        <v>是</v>
      </c>
      <c r="B855" s="239">
        <v>2130112</v>
      </c>
      <c r="C855" s="240"/>
      <c r="D855" s="240"/>
      <c r="E855" s="240" t="s">
        <v>292</v>
      </c>
      <c r="F855" s="242" t="s">
        <v>1463</v>
      </c>
      <c r="G855" s="238">
        <v>3</v>
      </c>
      <c r="H855" s="204" t="s">
        <v>1464</v>
      </c>
      <c r="I855" s="205">
        <v>4</v>
      </c>
      <c r="J855" s="205">
        <v>4</v>
      </c>
      <c r="K855" s="63">
        <f t="shared" si="26"/>
        <v>0</v>
      </c>
    </row>
    <row r="856" ht="18.95" hidden="1" customHeight="1" spans="1:11">
      <c r="A856" s="244" t="str">
        <f t="shared" si="27"/>
        <v>否</v>
      </c>
      <c r="B856" s="239">
        <v>2130114</v>
      </c>
      <c r="C856" s="240"/>
      <c r="D856" s="240"/>
      <c r="E856" s="240" t="s">
        <v>322</v>
      </c>
      <c r="F856" s="242" t="s">
        <v>1465</v>
      </c>
      <c r="G856" s="238">
        <v>3</v>
      </c>
      <c r="H856" s="243" t="s">
        <v>1466</v>
      </c>
      <c r="I856" s="205">
        <v>0</v>
      </c>
      <c r="J856" s="205">
        <v>0</v>
      </c>
      <c r="K856" s="63" t="str">
        <f t="shared" si="26"/>
        <v/>
      </c>
    </row>
    <row r="857" ht="18.95" hidden="1" customHeight="1" spans="1:11">
      <c r="A857" s="244" t="str">
        <f t="shared" si="27"/>
        <v>否</v>
      </c>
      <c r="B857" s="239">
        <v>2130119</v>
      </c>
      <c r="C857" s="240"/>
      <c r="D857" s="240"/>
      <c r="E857" s="240" t="s">
        <v>536</v>
      </c>
      <c r="F857" s="242" t="s">
        <v>1467</v>
      </c>
      <c r="G857" s="238">
        <v>3</v>
      </c>
      <c r="H857" s="204" t="s">
        <v>1468</v>
      </c>
      <c r="I857" s="205">
        <v>0</v>
      </c>
      <c r="J857" s="205">
        <v>0</v>
      </c>
      <c r="K857" s="63" t="str">
        <f t="shared" si="26"/>
        <v/>
      </c>
    </row>
    <row r="858" ht="18.95" hidden="1" customHeight="1" spans="1:11">
      <c r="A858" s="244" t="str">
        <f t="shared" si="27"/>
        <v>否</v>
      </c>
      <c r="B858" s="239">
        <v>2130120</v>
      </c>
      <c r="C858" s="240"/>
      <c r="D858" s="240"/>
      <c r="E858" s="240" t="s">
        <v>1093</v>
      </c>
      <c r="F858" s="242" t="s">
        <v>1469</v>
      </c>
      <c r="G858" s="238">
        <v>3</v>
      </c>
      <c r="H858" s="243" t="s">
        <v>1470</v>
      </c>
      <c r="I858" s="205">
        <v>0</v>
      </c>
      <c r="J858" s="205">
        <v>0</v>
      </c>
      <c r="K858" s="63" t="str">
        <f t="shared" si="26"/>
        <v/>
      </c>
    </row>
    <row r="859" ht="18.95" hidden="1" customHeight="1" spans="1:11">
      <c r="A859" s="244" t="str">
        <f t="shared" si="27"/>
        <v>否</v>
      </c>
      <c r="B859" s="239">
        <v>2130121</v>
      </c>
      <c r="C859" s="240"/>
      <c r="D859" s="240"/>
      <c r="E859" s="240" t="s">
        <v>1100</v>
      </c>
      <c r="F859" s="242" t="s">
        <v>1471</v>
      </c>
      <c r="G859" s="238">
        <v>3</v>
      </c>
      <c r="H859" s="243" t="s">
        <v>1472</v>
      </c>
      <c r="I859" s="205">
        <v>0</v>
      </c>
      <c r="J859" s="205">
        <v>0</v>
      </c>
      <c r="K859" s="63" t="str">
        <f t="shared" si="26"/>
        <v/>
      </c>
    </row>
    <row r="860" ht="18.95" hidden="1" customHeight="1" spans="1:11">
      <c r="A860" s="244" t="str">
        <f t="shared" si="27"/>
        <v>否</v>
      </c>
      <c r="B860" s="239">
        <v>2130122</v>
      </c>
      <c r="C860" s="240"/>
      <c r="D860" s="240"/>
      <c r="E860" s="240" t="s">
        <v>1473</v>
      </c>
      <c r="F860" s="242" t="s">
        <v>1474</v>
      </c>
      <c r="G860" s="238">
        <v>3</v>
      </c>
      <c r="H860" s="243" t="s">
        <v>1475</v>
      </c>
      <c r="I860" s="205">
        <v>0</v>
      </c>
      <c r="J860" s="205">
        <v>0</v>
      </c>
      <c r="K860" s="63" t="str">
        <f t="shared" si="26"/>
        <v/>
      </c>
    </row>
    <row r="861" ht="18.95" customHeight="1" spans="1:11">
      <c r="A861" s="244" t="str">
        <f t="shared" si="27"/>
        <v>是</v>
      </c>
      <c r="B861" s="239">
        <v>2130124</v>
      </c>
      <c r="C861" s="240"/>
      <c r="D861" s="240"/>
      <c r="E861" s="240" t="s">
        <v>374</v>
      </c>
      <c r="F861" s="242" t="s">
        <v>1476</v>
      </c>
      <c r="G861" s="238">
        <v>3</v>
      </c>
      <c r="H861" s="204" t="s">
        <v>1477</v>
      </c>
      <c r="I861" s="205">
        <v>65</v>
      </c>
      <c r="J861" s="205">
        <v>64</v>
      </c>
      <c r="K861" s="63">
        <f t="shared" si="26"/>
        <v>-0.015</v>
      </c>
    </row>
    <row r="862" ht="18.95" customHeight="1" spans="1:11">
      <c r="A862" s="244" t="str">
        <f t="shared" si="27"/>
        <v>是</v>
      </c>
      <c r="B862" s="239">
        <v>2130125</v>
      </c>
      <c r="C862" s="240"/>
      <c r="D862" s="240"/>
      <c r="E862" s="240" t="s">
        <v>381</v>
      </c>
      <c r="F862" s="242" t="s">
        <v>1478</v>
      </c>
      <c r="G862" s="238">
        <v>3</v>
      </c>
      <c r="H862" s="204" t="s">
        <v>1479</v>
      </c>
      <c r="I862" s="205">
        <v>0</v>
      </c>
      <c r="J862" s="205">
        <v>30</v>
      </c>
      <c r="K862" s="63" t="str">
        <f t="shared" si="26"/>
        <v/>
      </c>
    </row>
    <row r="863" ht="18.95" hidden="1" customHeight="1" spans="1:11">
      <c r="A863" s="244" t="str">
        <f t="shared" si="27"/>
        <v>否</v>
      </c>
      <c r="B863" s="239">
        <v>2130126</v>
      </c>
      <c r="C863" s="240"/>
      <c r="D863" s="240"/>
      <c r="E863" s="240" t="s">
        <v>392</v>
      </c>
      <c r="F863" s="242" t="s">
        <v>1480</v>
      </c>
      <c r="G863" s="238">
        <v>3</v>
      </c>
      <c r="H863" s="243" t="s">
        <v>1481</v>
      </c>
      <c r="I863" s="205">
        <v>0</v>
      </c>
      <c r="J863" s="205">
        <v>0</v>
      </c>
      <c r="K863" s="63" t="str">
        <f t="shared" si="26"/>
        <v/>
      </c>
    </row>
    <row r="864" ht="18.95" hidden="1" customHeight="1" spans="1:11">
      <c r="A864" s="244" t="str">
        <f t="shared" si="27"/>
        <v>否</v>
      </c>
      <c r="B864" s="239">
        <v>2130129</v>
      </c>
      <c r="C864" s="240"/>
      <c r="D864" s="240"/>
      <c r="E864" s="240" t="s">
        <v>404</v>
      </c>
      <c r="F864" s="242" t="s">
        <v>1482</v>
      </c>
      <c r="G864" s="238">
        <v>3</v>
      </c>
      <c r="H864" s="243" t="s">
        <v>1483</v>
      </c>
      <c r="I864" s="205">
        <v>0</v>
      </c>
      <c r="J864" s="205">
        <v>0</v>
      </c>
      <c r="K864" s="63" t="str">
        <f t="shared" si="26"/>
        <v/>
      </c>
    </row>
    <row r="865" ht="18.95" customHeight="1" spans="1:11">
      <c r="A865" s="244" t="str">
        <f t="shared" si="27"/>
        <v>是</v>
      </c>
      <c r="B865" s="239">
        <v>2130135</v>
      </c>
      <c r="C865" s="240"/>
      <c r="D865" s="240"/>
      <c r="E865" s="240" t="s">
        <v>435</v>
      </c>
      <c r="F865" s="242" t="s">
        <v>1484</v>
      </c>
      <c r="G865" s="238">
        <v>3</v>
      </c>
      <c r="H865" s="204" t="s">
        <v>1485</v>
      </c>
      <c r="I865" s="205">
        <v>24</v>
      </c>
      <c r="J865" s="205">
        <v>20</v>
      </c>
      <c r="K865" s="63">
        <f t="shared" si="26"/>
        <v>-0.167</v>
      </c>
    </row>
    <row r="866" ht="18.95" hidden="1" customHeight="1" spans="1:11">
      <c r="A866" s="244" t="str">
        <f t="shared" si="27"/>
        <v>否</v>
      </c>
      <c r="B866" s="239">
        <v>2130142</v>
      </c>
      <c r="C866" s="240"/>
      <c r="D866" s="240"/>
      <c r="E866" s="240" t="s">
        <v>1486</v>
      </c>
      <c r="F866" s="242" t="s">
        <v>1487</v>
      </c>
      <c r="G866" s="238">
        <v>3</v>
      </c>
      <c r="H866" s="243" t="s">
        <v>1488</v>
      </c>
      <c r="I866" s="205">
        <v>0</v>
      </c>
      <c r="J866" s="205">
        <v>0</v>
      </c>
      <c r="K866" s="63" t="str">
        <f t="shared" si="26"/>
        <v/>
      </c>
    </row>
    <row r="867" ht="18.95" hidden="1" customHeight="1" spans="1:11">
      <c r="A867" s="244" t="str">
        <f t="shared" si="27"/>
        <v>否</v>
      </c>
      <c r="B867" s="239">
        <v>2130148</v>
      </c>
      <c r="C867" s="240"/>
      <c r="D867" s="240"/>
      <c r="E867" s="240" t="s">
        <v>1489</v>
      </c>
      <c r="F867" s="242" t="s">
        <v>1490</v>
      </c>
      <c r="G867" s="238">
        <v>3</v>
      </c>
      <c r="H867" s="243" t="s">
        <v>2297</v>
      </c>
      <c r="I867" s="205">
        <v>0</v>
      </c>
      <c r="J867" s="205">
        <v>0</v>
      </c>
      <c r="K867" s="63" t="str">
        <f t="shared" si="26"/>
        <v/>
      </c>
    </row>
    <row r="868" ht="18.95" customHeight="1" spans="1:11">
      <c r="A868" s="244" t="str">
        <f t="shared" si="27"/>
        <v>是</v>
      </c>
      <c r="B868" s="239">
        <v>2130152</v>
      </c>
      <c r="C868" s="240"/>
      <c r="D868" s="240"/>
      <c r="E868" s="240" t="s">
        <v>1492</v>
      </c>
      <c r="F868" s="242" t="s">
        <v>1493</v>
      </c>
      <c r="G868" s="238">
        <v>3</v>
      </c>
      <c r="H868" s="204" t="s">
        <v>1494</v>
      </c>
      <c r="I868" s="205">
        <v>20</v>
      </c>
      <c r="J868" s="205">
        <v>0</v>
      </c>
      <c r="K868" s="63" t="str">
        <f t="shared" si="26"/>
        <v/>
      </c>
    </row>
    <row r="869" ht="18.95" hidden="1" customHeight="1" spans="1:11">
      <c r="A869" s="244" t="str">
        <f t="shared" si="27"/>
        <v>否</v>
      </c>
      <c r="B869" s="239">
        <v>2130153</v>
      </c>
      <c r="C869" s="240"/>
      <c r="D869" s="240"/>
      <c r="E869" s="240" t="s">
        <v>1495</v>
      </c>
      <c r="F869" s="242" t="s">
        <v>1496</v>
      </c>
      <c r="G869" s="238">
        <v>3</v>
      </c>
      <c r="H869" s="243" t="s">
        <v>1497</v>
      </c>
      <c r="I869" s="205">
        <v>0</v>
      </c>
      <c r="J869" s="205">
        <v>0</v>
      </c>
      <c r="K869" s="63" t="str">
        <f t="shared" si="26"/>
        <v/>
      </c>
    </row>
    <row r="870" ht="18.95" customHeight="1" spans="1:11">
      <c r="A870" s="244" t="str">
        <f t="shared" si="27"/>
        <v>是</v>
      </c>
      <c r="B870" s="239">
        <v>2130199</v>
      </c>
      <c r="C870" s="240"/>
      <c r="D870" s="240"/>
      <c r="E870" s="240" t="s">
        <v>167</v>
      </c>
      <c r="F870" s="242" t="s">
        <v>1498</v>
      </c>
      <c r="G870" s="238">
        <v>3</v>
      </c>
      <c r="H870" s="204" t="s">
        <v>1499</v>
      </c>
      <c r="I870" s="205">
        <v>30</v>
      </c>
      <c r="J870" s="205">
        <v>42</v>
      </c>
      <c r="K870" s="63">
        <f t="shared" ref="K870:K933" si="28">IF(OR(VALUE(J870)=0,ISERROR(J870/I870-1)),"",ROUND(J870/I870-1,3))</f>
        <v>0.4</v>
      </c>
    </row>
    <row r="871" ht="18.95" customHeight="1" spans="1:11">
      <c r="A871" s="244" t="str">
        <f t="shared" si="27"/>
        <v>是</v>
      </c>
      <c r="B871" s="239">
        <v>21302</v>
      </c>
      <c r="C871" s="240"/>
      <c r="D871" s="240" t="s">
        <v>140</v>
      </c>
      <c r="E871" s="240"/>
      <c r="F871" s="241" t="s">
        <v>1500</v>
      </c>
      <c r="G871" s="238"/>
      <c r="H871" s="204" t="s">
        <v>1501</v>
      </c>
      <c r="I871" s="205">
        <f>SUM(I872:I898)</f>
        <v>4692</v>
      </c>
      <c r="J871" s="205">
        <f>SUM(J872:J898)</f>
        <v>3799</v>
      </c>
      <c r="K871" s="63">
        <f t="shared" si="28"/>
        <v>-0.19</v>
      </c>
    </row>
    <row r="872" ht="18.95" customHeight="1" spans="1:11">
      <c r="A872" s="244" t="str">
        <f t="shared" si="27"/>
        <v>是</v>
      </c>
      <c r="B872" s="239">
        <v>2130201</v>
      </c>
      <c r="C872" s="240"/>
      <c r="D872" s="240"/>
      <c r="E872" s="240" t="s">
        <v>135</v>
      </c>
      <c r="F872" s="242" t="s">
        <v>138</v>
      </c>
      <c r="G872" s="238">
        <v>3</v>
      </c>
      <c r="H872" s="204" t="s">
        <v>1412</v>
      </c>
      <c r="I872" s="205">
        <v>1236</v>
      </c>
      <c r="J872" s="205">
        <v>1613</v>
      </c>
      <c r="K872" s="63">
        <f t="shared" si="28"/>
        <v>0.305</v>
      </c>
    </row>
    <row r="873" ht="18.95" customHeight="1" spans="1:11">
      <c r="A873" s="244" t="str">
        <f t="shared" si="27"/>
        <v>是</v>
      </c>
      <c r="B873" s="239">
        <v>2130202</v>
      </c>
      <c r="C873" s="240"/>
      <c r="D873" s="240"/>
      <c r="E873" s="240" t="s">
        <v>140</v>
      </c>
      <c r="F873" s="242" t="s">
        <v>141</v>
      </c>
      <c r="G873" s="238">
        <v>3</v>
      </c>
      <c r="H873" s="204" t="s">
        <v>1413</v>
      </c>
      <c r="I873" s="205">
        <v>423</v>
      </c>
      <c r="J873" s="205">
        <v>183</v>
      </c>
      <c r="K873" s="63">
        <f t="shared" si="28"/>
        <v>-0.567</v>
      </c>
    </row>
    <row r="874" ht="18.95" hidden="1" customHeight="1" spans="1:11">
      <c r="A874" s="244" t="str">
        <f t="shared" si="27"/>
        <v>否</v>
      </c>
      <c r="B874" s="239">
        <v>2130203</v>
      </c>
      <c r="C874" s="240"/>
      <c r="D874" s="240"/>
      <c r="E874" s="240" t="s">
        <v>143</v>
      </c>
      <c r="F874" s="242" t="s">
        <v>144</v>
      </c>
      <c r="G874" s="238">
        <v>3</v>
      </c>
      <c r="H874" s="243" t="s">
        <v>1414</v>
      </c>
      <c r="I874" s="205">
        <v>0</v>
      </c>
      <c r="J874" s="205">
        <v>0</v>
      </c>
      <c r="K874" s="63" t="str">
        <f t="shared" si="28"/>
        <v/>
      </c>
    </row>
    <row r="875" ht="18.95" customHeight="1" spans="1:11">
      <c r="A875" s="244" t="str">
        <f t="shared" si="27"/>
        <v>是</v>
      </c>
      <c r="B875" s="239">
        <v>2130204</v>
      </c>
      <c r="C875" s="240"/>
      <c r="D875" s="240"/>
      <c r="E875" s="240" t="s">
        <v>146</v>
      </c>
      <c r="F875" s="242" t="s">
        <v>1502</v>
      </c>
      <c r="G875" s="238">
        <v>3</v>
      </c>
      <c r="H875" s="204" t="s">
        <v>1503</v>
      </c>
      <c r="I875" s="205">
        <v>1304</v>
      </c>
      <c r="J875" s="205">
        <v>1365</v>
      </c>
      <c r="K875" s="63">
        <f t="shared" si="28"/>
        <v>0.047</v>
      </c>
    </row>
    <row r="876" ht="18.95" customHeight="1" spans="1:11">
      <c r="A876" s="244" t="str">
        <f t="shared" si="27"/>
        <v>是</v>
      </c>
      <c r="B876" s="239">
        <v>2130205</v>
      </c>
      <c r="C876" s="240"/>
      <c r="D876" s="240"/>
      <c r="E876" s="240" t="s">
        <v>149</v>
      </c>
      <c r="F876" s="242" t="s">
        <v>1504</v>
      </c>
      <c r="G876" s="238">
        <v>3</v>
      </c>
      <c r="H876" s="204" t="s">
        <v>1505</v>
      </c>
      <c r="I876" s="205">
        <v>203</v>
      </c>
      <c r="J876" s="205">
        <v>20</v>
      </c>
      <c r="K876" s="63">
        <f t="shared" si="28"/>
        <v>-0.901</v>
      </c>
    </row>
    <row r="877" ht="18.95" customHeight="1" spans="1:11">
      <c r="A877" s="244" t="str">
        <f t="shared" si="27"/>
        <v>是</v>
      </c>
      <c r="B877" s="239">
        <v>2130206</v>
      </c>
      <c r="C877" s="240"/>
      <c r="D877" s="240"/>
      <c r="E877" s="240" t="s">
        <v>152</v>
      </c>
      <c r="F877" s="242" t="s">
        <v>1506</v>
      </c>
      <c r="G877" s="238">
        <v>3</v>
      </c>
      <c r="H877" s="204" t="s">
        <v>1507</v>
      </c>
      <c r="I877" s="205">
        <v>87</v>
      </c>
      <c r="J877" s="205">
        <v>48</v>
      </c>
      <c r="K877" s="63">
        <f t="shared" si="28"/>
        <v>-0.448</v>
      </c>
    </row>
    <row r="878" ht="18.95" customHeight="1" spans="1:11">
      <c r="A878" s="244" t="str">
        <f t="shared" si="27"/>
        <v>是</v>
      </c>
      <c r="B878" s="239">
        <v>2130207</v>
      </c>
      <c r="C878" s="240"/>
      <c r="D878" s="240"/>
      <c r="E878" s="240" t="s">
        <v>155</v>
      </c>
      <c r="F878" s="242" t="s">
        <v>1508</v>
      </c>
      <c r="G878" s="238">
        <v>3</v>
      </c>
      <c r="H878" s="204" t="s">
        <v>1509</v>
      </c>
      <c r="I878" s="205">
        <v>18</v>
      </c>
      <c r="J878" s="205">
        <v>0</v>
      </c>
      <c r="K878" s="63" t="str">
        <f t="shared" si="28"/>
        <v/>
      </c>
    </row>
    <row r="879" ht="18.95" customHeight="1" spans="1:11">
      <c r="A879" s="244" t="str">
        <f t="shared" si="27"/>
        <v>是</v>
      </c>
      <c r="B879" s="239">
        <v>2130208</v>
      </c>
      <c r="C879" s="240"/>
      <c r="D879" s="240"/>
      <c r="E879" s="240" t="s">
        <v>158</v>
      </c>
      <c r="F879" s="242" t="s">
        <v>1510</v>
      </c>
      <c r="G879" s="238">
        <v>3</v>
      </c>
      <c r="H879" s="204" t="s">
        <v>1511</v>
      </c>
      <c r="I879" s="205">
        <v>80</v>
      </c>
      <c r="J879" s="205">
        <v>20</v>
      </c>
      <c r="K879" s="63">
        <f t="shared" si="28"/>
        <v>-0.75</v>
      </c>
    </row>
    <row r="880" ht="18.95" customHeight="1" spans="1:11">
      <c r="A880" s="244" t="str">
        <f t="shared" si="27"/>
        <v>是</v>
      </c>
      <c r="B880" s="239">
        <v>2130209</v>
      </c>
      <c r="C880" s="240"/>
      <c r="D880" s="240"/>
      <c r="E880" s="240" t="s">
        <v>161</v>
      </c>
      <c r="F880" s="242" t="s">
        <v>1512</v>
      </c>
      <c r="G880" s="238">
        <v>3</v>
      </c>
      <c r="H880" s="204" t="s">
        <v>1513</v>
      </c>
      <c r="I880" s="205">
        <v>148</v>
      </c>
      <c r="J880" s="205">
        <v>80</v>
      </c>
      <c r="K880" s="63">
        <f t="shared" si="28"/>
        <v>-0.459</v>
      </c>
    </row>
    <row r="881" ht="18.95" customHeight="1" spans="1:11">
      <c r="A881" s="244" t="str">
        <f t="shared" si="27"/>
        <v>是</v>
      </c>
      <c r="B881" s="239">
        <v>2130210</v>
      </c>
      <c r="C881" s="240"/>
      <c r="D881" s="240"/>
      <c r="E881" s="240" t="s">
        <v>272</v>
      </c>
      <c r="F881" s="242" t="s">
        <v>1514</v>
      </c>
      <c r="G881" s="238">
        <v>3</v>
      </c>
      <c r="H881" s="204" t="s">
        <v>1515</v>
      </c>
      <c r="I881" s="205">
        <v>440</v>
      </c>
      <c r="J881" s="205">
        <v>72</v>
      </c>
      <c r="K881" s="63">
        <f t="shared" si="28"/>
        <v>-0.836</v>
      </c>
    </row>
    <row r="882" ht="18.95" customHeight="1" spans="1:11">
      <c r="A882" s="244" t="str">
        <f t="shared" si="27"/>
        <v>是</v>
      </c>
      <c r="B882" s="239">
        <v>2130211</v>
      </c>
      <c r="C882" s="240"/>
      <c r="D882" s="240"/>
      <c r="E882" s="240" t="s">
        <v>289</v>
      </c>
      <c r="F882" s="242" t="s">
        <v>1516</v>
      </c>
      <c r="G882" s="238">
        <v>3</v>
      </c>
      <c r="H882" s="204" t="s">
        <v>1517</v>
      </c>
      <c r="I882" s="205">
        <v>180</v>
      </c>
      <c r="J882" s="205">
        <v>79</v>
      </c>
      <c r="K882" s="63">
        <f t="shared" si="28"/>
        <v>-0.561</v>
      </c>
    </row>
    <row r="883" ht="18.95" customHeight="1" spans="1:11">
      <c r="A883" s="244" t="str">
        <f t="shared" si="27"/>
        <v>是</v>
      </c>
      <c r="B883" s="239">
        <v>2130212</v>
      </c>
      <c r="C883" s="240"/>
      <c r="D883" s="240"/>
      <c r="E883" s="240" t="s">
        <v>292</v>
      </c>
      <c r="F883" s="242" t="s">
        <v>1518</v>
      </c>
      <c r="G883" s="238">
        <v>3</v>
      </c>
      <c r="H883" s="204" t="s">
        <v>1519</v>
      </c>
      <c r="I883" s="205">
        <v>15</v>
      </c>
      <c r="J883" s="205">
        <v>0</v>
      </c>
      <c r="K883" s="63" t="str">
        <f t="shared" si="28"/>
        <v/>
      </c>
    </row>
    <row r="884" ht="18.95" customHeight="1" spans="1:11">
      <c r="A884" s="244" t="str">
        <f t="shared" si="27"/>
        <v>是</v>
      </c>
      <c r="B884" s="239">
        <v>2130213</v>
      </c>
      <c r="C884" s="240"/>
      <c r="D884" s="240"/>
      <c r="E884" s="240" t="s">
        <v>307</v>
      </c>
      <c r="F884" s="242" t="s">
        <v>1520</v>
      </c>
      <c r="G884" s="238">
        <v>3</v>
      </c>
      <c r="H884" s="204" t="s">
        <v>1521</v>
      </c>
      <c r="I884" s="205">
        <v>62</v>
      </c>
      <c r="J884" s="205">
        <v>48</v>
      </c>
      <c r="K884" s="63">
        <f t="shared" si="28"/>
        <v>-0.226</v>
      </c>
    </row>
    <row r="885" ht="18.95" customHeight="1" spans="1:11">
      <c r="A885" s="244" t="str">
        <f t="shared" si="27"/>
        <v>是</v>
      </c>
      <c r="B885" s="239">
        <v>2130216</v>
      </c>
      <c r="C885" s="240"/>
      <c r="D885" s="240"/>
      <c r="E885" s="240" t="s">
        <v>528</v>
      </c>
      <c r="F885" s="242" t="s">
        <v>1522</v>
      </c>
      <c r="G885" s="238">
        <v>3</v>
      </c>
      <c r="H885" s="204" t="s">
        <v>1523</v>
      </c>
      <c r="I885" s="205">
        <v>11</v>
      </c>
      <c r="J885" s="205">
        <v>6</v>
      </c>
      <c r="K885" s="63">
        <f t="shared" si="28"/>
        <v>-0.455</v>
      </c>
    </row>
    <row r="886" ht="18.95" hidden="1" customHeight="1" spans="1:11">
      <c r="A886" s="244" t="str">
        <f t="shared" si="27"/>
        <v>否</v>
      </c>
      <c r="B886" s="239">
        <v>2130217</v>
      </c>
      <c r="C886" s="240"/>
      <c r="D886" s="240"/>
      <c r="E886" s="240" t="s">
        <v>350</v>
      </c>
      <c r="F886" s="242" t="s">
        <v>1524</v>
      </c>
      <c r="G886" s="238">
        <v>3</v>
      </c>
      <c r="H886" s="243" t="s">
        <v>1525</v>
      </c>
      <c r="I886" s="205">
        <v>0</v>
      </c>
      <c r="J886" s="205">
        <v>0</v>
      </c>
      <c r="K886" s="63" t="str">
        <f t="shared" si="28"/>
        <v/>
      </c>
    </row>
    <row r="887" ht="18.95" hidden="1" customHeight="1" spans="1:11">
      <c r="A887" s="244" t="str">
        <f t="shared" si="27"/>
        <v>否</v>
      </c>
      <c r="B887" s="239">
        <v>2130218</v>
      </c>
      <c r="C887" s="240"/>
      <c r="D887" s="240"/>
      <c r="E887" s="240" t="s">
        <v>533</v>
      </c>
      <c r="F887" s="242" t="s">
        <v>1526</v>
      </c>
      <c r="G887" s="238">
        <v>3</v>
      </c>
      <c r="H887" s="243" t="s">
        <v>1527</v>
      </c>
      <c r="I887" s="205">
        <v>0</v>
      </c>
      <c r="J887" s="205">
        <v>0</v>
      </c>
      <c r="K887" s="63" t="str">
        <f t="shared" si="28"/>
        <v/>
      </c>
    </row>
    <row r="888" ht="18.95" customHeight="1" spans="1:11">
      <c r="A888" s="244" t="str">
        <f t="shared" si="27"/>
        <v>是</v>
      </c>
      <c r="B888" s="239">
        <v>2130219</v>
      </c>
      <c r="C888" s="240"/>
      <c r="D888" s="240"/>
      <c r="E888" s="240" t="s">
        <v>536</v>
      </c>
      <c r="F888" s="242" t="s">
        <v>1528</v>
      </c>
      <c r="G888" s="238">
        <v>3</v>
      </c>
      <c r="H888" s="204" t="s">
        <v>1529</v>
      </c>
      <c r="I888" s="205">
        <v>0</v>
      </c>
      <c r="J888" s="205">
        <v>11</v>
      </c>
      <c r="K888" s="63" t="str">
        <f t="shared" si="28"/>
        <v/>
      </c>
    </row>
    <row r="889" ht="18.95" hidden="1" customHeight="1" spans="1:11">
      <c r="A889" s="244" t="str">
        <f t="shared" si="27"/>
        <v>否</v>
      </c>
      <c r="B889" s="239">
        <v>2130220</v>
      </c>
      <c r="C889" s="240"/>
      <c r="D889" s="240"/>
      <c r="E889" s="240" t="s">
        <v>1093</v>
      </c>
      <c r="F889" s="242" t="s">
        <v>1530</v>
      </c>
      <c r="G889" s="238">
        <v>3</v>
      </c>
      <c r="H889" s="243" t="s">
        <v>1531</v>
      </c>
      <c r="I889" s="205">
        <v>0</v>
      </c>
      <c r="J889" s="205">
        <v>0</v>
      </c>
      <c r="K889" s="63" t="str">
        <f t="shared" si="28"/>
        <v/>
      </c>
    </row>
    <row r="890" ht="18.95" customHeight="1" spans="1:11">
      <c r="A890" s="244" t="str">
        <f t="shared" si="27"/>
        <v>是</v>
      </c>
      <c r="B890" s="239">
        <v>2130221</v>
      </c>
      <c r="C890" s="240"/>
      <c r="D890" s="240"/>
      <c r="E890" s="240" t="s">
        <v>1100</v>
      </c>
      <c r="F890" s="242" t="s">
        <v>1532</v>
      </c>
      <c r="G890" s="238">
        <v>3</v>
      </c>
      <c r="H890" s="204" t="s">
        <v>1533</v>
      </c>
      <c r="I890" s="205">
        <v>88</v>
      </c>
      <c r="J890" s="205">
        <v>37</v>
      </c>
      <c r="K890" s="63">
        <f t="shared" si="28"/>
        <v>-0.58</v>
      </c>
    </row>
    <row r="891" ht="18.95" hidden="1" customHeight="1" spans="1:11">
      <c r="A891" s="244" t="str">
        <f t="shared" si="27"/>
        <v>否</v>
      </c>
      <c r="B891" s="239">
        <v>2130223</v>
      </c>
      <c r="C891" s="240"/>
      <c r="D891" s="240"/>
      <c r="E891" s="240" t="s">
        <v>367</v>
      </c>
      <c r="F891" s="242" t="s">
        <v>1534</v>
      </c>
      <c r="G891" s="238">
        <v>3</v>
      </c>
      <c r="H891" s="243" t="s">
        <v>1535</v>
      </c>
      <c r="I891" s="205">
        <v>0</v>
      </c>
      <c r="J891" s="205">
        <v>0</v>
      </c>
      <c r="K891" s="63" t="str">
        <f t="shared" si="28"/>
        <v/>
      </c>
    </row>
    <row r="892" ht="18.95" customHeight="1" spans="1:11">
      <c r="A892" s="244" t="str">
        <f t="shared" si="27"/>
        <v>是</v>
      </c>
      <c r="B892" s="239">
        <v>2130224</v>
      </c>
      <c r="C892" s="240"/>
      <c r="D892" s="240"/>
      <c r="E892" s="240" t="s">
        <v>374</v>
      </c>
      <c r="F892" s="242" t="s">
        <v>1536</v>
      </c>
      <c r="G892" s="238">
        <v>3</v>
      </c>
      <c r="H892" s="204" t="s">
        <v>1537</v>
      </c>
      <c r="I892" s="205">
        <v>3</v>
      </c>
      <c r="J892" s="205">
        <v>0</v>
      </c>
      <c r="K892" s="63" t="str">
        <f t="shared" si="28"/>
        <v/>
      </c>
    </row>
    <row r="893" ht="18.95" hidden="1" customHeight="1" spans="1:11">
      <c r="A893" s="244" t="str">
        <f t="shared" si="27"/>
        <v>否</v>
      </c>
      <c r="B893" s="239">
        <v>2130225</v>
      </c>
      <c r="C893" s="240"/>
      <c r="D893" s="240"/>
      <c r="E893" s="240" t="s">
        <v>381</v>
      </c>
      <c r="F893" s="242" t="s">
        <v>1538</v>
      </c>
      <c r="G893" s="238">
        <v>3</v>
      </c>
      <c r="H893" s="243" t="s">
        <v>1539</v>
      </c>
      <c r="I893" s="205">
        <v>0</v>
      </c>
      <c r="J893" s="205">
        <v>0</v>
      </c>
      <c r="K893" s="63" t="str">
        <f t="shared" si="28"/>
        <v/>
      </c>
    </row>
    <row r="894" ht="18.95" hidden="1" customHeight="1" spans="1:11">
      <c r="A894" s="244" t="str">
        <f t="shared" si="27"/>
        <v>否</v>
      </c>
      <c r="B894" s="239">
        <v>2130226</v>
      </c>
      <c r="C894" s="240"/>
      <c r="D894" s="240"/>
      <c r="E894" s="240" t="s">
        <v>392</v>
      </c>
      <c r="F894" s="242" t="s">
        <v>1540</v>
      </c>
      <c r="G894" s="238">
        <v>3</v>
      </c>
      <c r="H894" s="204" t="s">
        <v>1541</v>
      </c>
      <c r="I894" s="205">
        <v>0</v>
      </c>
      <c r="J894" s="205">
        <v>0</v>
      </c>
      <c r="K894" s="63" t="str">
        <f t="shared" si="28"/>
        <v/>
      </c>
    </row>
    <row r="895" ht="18.95" hidden="1" customHeight="1" spans="1:11">
      <c r="A895" s="244" t="str">
        <f t="shared" si="27"/>
        <v>否</v>
      </c>
      <c r="B895" s="239">
        <v>2130227</v>
      </c>
      <c r="C895" s="240"/>
      <c r="D895" s="240"/>
      <c r="E895" s="240" t="s">
        <v>1126</v>
      </c>
      <c r="F895" s="242" t="s">
        <v>1542</v>
      </c>
      <c r="G895" s="238">
        <v>3</v>
      </c>
      <c r="H895" s="243" t="s">
        <v>1543</v>
      </c>
      <c r="I895" s="205">
        <v>0</v>
      </c>
      <c r="J895" s="205">
        <v>0</v>
      </c>
      <c r="K895" s="63" t="str">
        <f t="shared" si="28"/>
        <v/>
      </c>
    </row>
    <row r="896" ht="18.95" hidden="1" customHeight="1" spans="1:11">
      <c r="A896" s="244" t="str">
        <f t="shared" si="27"/>
        <v>否</v>
      </c>
      <c r="B896" s="239">
        <v>2130232</v>
      </c>
      <c r="C896" s="240"/>
      <c r="D896" s="240"/>
      <c r="E896" s="240" t="s">
        <v>420</v>
      </c>
      <c r="F896" s="242" t="s">
        <v>1544</v>
      </c>
      <c r="G896" s="238">
        <v>3</v>
      </c>
      <c r="H896" s="243" t="s">
        <v>1545</v>
      </c>
      <c r="I896" s="205">
        <v>0</v>
      </c>
      <c r="J896" s="205">
        <v>0</v>
      </c>
      <c r="K896" s="63" t="str">
        <f t="shared" si="28"/>
        <v/>
      </c>
    </row>
    <row r="897" ht="18.95" customHeight="1" spans="1:11">
      <c r="A897" s="244" t="str">
        <f t="shared" si="27"/>
        <v>是</v>
      </c>
      <c r="B897" s="239">
        <v>2130234</v>
      </c>
      <c r="C897" s="240"/>
      <c r="D897" s="240"/>
      <c r="E897" s="240" t="s">
        <v>430</v>
      </c>
      <c r="F897" s="242" t="s">
        <v>1546</v>
      </c>
      <c r="G897" s="238">
        <v>3</v>
      </c>
      <c r="H897" s="204" t="s">
        <v>1547</v>
      </c>
      <c r="I897" s="205">
        <v>369</v>
      </c>
      <c r="J897" s="205">
        <v>192</v>
      </c>
      <c r="K897" s="63">
        <f t="shared" si="28"/>
        <v>-0.48</v>
      </c>
    </row>
    <row r="898" ht="18.95" customHeight="1" spans="1:11">
      <c r="A898" s="244" t="str">
        <f t="shared" si="27"/>
        <v>是</v>
      </c>
      <c r="B898" s="239">
        <v>2130299</v>
      </c>
      <c r="C898" s="240"/>
      <c r="D898" s="240"/>
      <c r="E898" s="240" t="s">
        <v>167</v>
      </c>
      <c r="F898" s="242" t="s">
        <v>1548</v>
      </c>
      <c r="G898" s="238">
        <v>3</v>
      </c>
      <c r="H898" s="204" t="s">
        <v>1549</v>
      </c>
      <c r="I898" s="205">
        <v>25</v>
      </c>
      <c r="J898" s="205">
        <v>25</v>
      </c>
      <c r="K898" s="63">
        <f t="shared" si="28"/>
        <v>0</v>
      </c>
    </row>
    <row r="899" ht="18.95" customHeight="1" spans="1:11">
      <c r="A899" s="244" t="str">
        <f t="shared" si="27"/>
        <v>是</v>
      </c>
      <c r="B899" s="239">
        <v>21303</v>
      </c>
      <c r="C899" s="240"/>
      <c r="D899" s="240" t="s">
        <v>143</v>
      </c>
      <c r="E899" s="240"/>
      <c r="F899" s="241" t="s">
        <v>1550</v>
      </c>
      <c r="G899" s="238"/>
      <c r="H899" s="204" t="s">
        <v>1551</v>
      </c>
      <c r="I899" s="205">
        <f>SUM(I900:I926)</f>
        <v>3770</v>
      </c>
      <c r="J899" s="205">
        <f>SUM(J900:J926)</f>
        <v>3011</v>
      </c>
      <c r="K899" s="63">
        <f t="shared" si="28"/>
        <v>-0.201</v>
      </c>
    </row>
    <row r="900" ht="18.95" customHeight="1" spans="1:11">
      <c r="A900" s="244" t="str">
        <f t="shared" si="27"/>
        <v>是</v>
      </c>
      <c r="B900" s="239">
        <v>2130301</v>
      </c>
      <c r="C900" s="240"/>
      <c r="D900" s="240"/>
      <c r="E900" s="240" t="s">
        <v>135</v>
      </c>
      <c r="F900" s="242" t="s">
        <v>138</v>
      </c>
      <c r="G900" s="238">
        <v>3</v>
      </c>
      <c r="H900" s="204" t="s">
        <v>1412</v>
      </c>
      <c r="I900" s="205">
        <v>1340</v>
      </c>
      <c r="J900" s="205">
        <v>1660</v>
      </c>
      <c r="K900" s="63">
        <f t="shared" si="28"/>
        <v>0.239</v>
      </c>
    </row>
    <row r="901" ht="18.95" customHeight="1" spans="1:11">
      <c r="A901" s="244" t="str">
        <f t="shared" si="27"/>
        <v>是</v>
      </c>
      <c r="B901" s="239">
        <v>2130302</v>
      </c>
      <c r="C901" s="240"/>
      <c r="D901" s="240"/>
      <c r="E901" s="240" t="s">
        <v>140</v>
      </c>
      <c r="F901" s="242" t="s">
        <v>141</v>
      </c>
      <c r="G901" s="238">
        <v>3</v>
      </c>
      <c r="H901" s="204" t="s">
        <v>1413</v>
      </c>
      <c r="I901" s="205">
        <v>390</v>
      </c>
      <c r="J901" s="205">
        <v>144</v>
      </c>
      <c r="K901" s="63">
        <f t="shared" si="28"/>
        <v>-0.631</v>
      </c>
    </row>
    <row r="902" ht="18.95" hidden="1" customHeight="1" spans="1:11">
      <c r="A902" s="244" t="str">
        <f t="shared" si="27"/>
        <v>否</v>
      </c>
      <c r="B902" s="239">
        <v>2130303</v>
      </c>
      <c r="C902" s="240"/>
      <c r="D902" s="240"/>
      <c r="E902" s="240" t="s">
        <v>143</v>
      </c>
      <c r="F902" s="242" t="s">
        <v>144</v>
      </c>
      <c r="G902" s="238">
        <v>3</v>
      </c>
      <c r="H902" s="243" t="s">
        <v>1414</v>
      </c>
      <c r="I902" s="205">
        <v>0</v>
      </c>
      <c r="J902" s="205">
        <v>0</v>
      </c>
      <c r="K902" s="63" t="str">
        <f t="shared" si="28"/>
        <v/>
      </c>
    </row>
    <row r="903" ht="18.95" hidden="1" customHeight="1" spans="1:11">
      <c r="A903" s="244" t="str">
        <f t="shared" si="27"/>
        <v>否</v>
      </c>
      <c r="B903" s="239">
        <v>2130304</v>
      </c>
      <c r="C903" s="240"/>
      <c r="D903" s="240"/>
      <c r="E903" s="240" t="s">
        <v>146</v>
      </c>
      <c r="F903" s="242" t="s">
        <v>1552</v>
      </c>
      <c r="G903" s="238">
        <v>3</v>
      </c>
      <c r="H903" s="204" t="s">
        <v>1553</v>
      </c>
      <c r="I903" s="205">
        <v>0</v>
      </c>
      <c r="J903" s="205">
        <v>0</v>
      </c>
      <c r="K903" s="63" t="str">
        <f t="shared" si="28"/>
        <v/>
      </c>
    </row>
    <row r="904" ht="18.95" customHeight="1" spans="1:11">
      <c r="A904" s="244" t="str">
        <f t="shared" ref="A904:A967" si="29">IF(AND(I904=0,J904=0),"否","是")</f>
        <v>是</v>
      </c>
      <c r="B904" s="239">
        <v>2130305</v>
      </c>
      <c r="C904" s="240"/>
      <c r="D904" s="240"/>
      <c r="E904" s="240" t="s">
        <v>149</v>
      </c>
      <c r="F904" s="242" t="s">
        <v>1554</v>
      </c>
      <c r="G904" s="238">
        <v>3</v>
      </c>
      <c r="H904" s="204" t="s">
        <v>1555</v>
      </c>
      <c r="I904" s="205">
        <v>1332</v>
      </c>
      <c r="J904" s="205">
        <v>316</v>
      </c>
      <c r="K904" s="63">
        <f t="shared" si="28"/>
        <v>-0.763</v>
      </c>
    </row>
    <row r="905" ht="18.95" customHeight="1" spans="1:11">
      <c r="A905" s="244" t="str">
        <f t="shared" si="29"/>
        <v>是</v>
      </c>
      <c r="B905" s="239">
        <v>2130306</v>
      </c>
      <c r="C905" s="240"/>
      <c r="D905" s="240"/>
      <c r="E905" s="240" t="s">
        <v>152</v>
      </c>
      <c r="F905" s="242" t="s">
        <v>1556</v>
      </c>
      <c r="G905" s="238">
        <v>3</v>
      </c>
      <c r="H905" s="204" t="s">
        <v>1557</v>
      </c>
      <c r="I905" s="205">
        <v>267</v>
      </c>
      <c r="J905" s="205">
        <v>310</v>
      </c>
      <c r="K905" s="63">
        <f t="shared" si="28"/>
        <v>0.161</v>
      </c>
    </row>
    <row r="906" ht="18.95" hidden="1" customHeight="1" spans="1:11">
      <c r="A906" s="244" t="str">
        <f t="shared" si="29"/>
        <v>否</v>
      </c>
      <c r="B906" s="239">
        <v>2130307</v>
      </c>
      <c r="C906" s="240"/>
      <c r="D906" s="240"/>
      <c r="E906" s="240" t="s">
        <v>155</v>
      </c>
      <c r="F906" s="242" t="s">
        <v>1558</v>
      </c>
      <c r="G906" s="238">
        <v>3</v>
      </c>
      <c r="H906" s="243" t="s">
        <v>1559</v>
      </c>
      <c r="I906" s="205">
        <v>0</v>
      </c>
      <c r="J906" s="205">
        <v>0</v>
      </c>
      <c r="K906" s="63" t="str">
        <f t="shared" si="28"/>
        <v/>
      </c>
    </row>
    <row r="907" ht="18.95" customHeight="1" spans="1:11">
      <c r="A907" s="244" t="str">
        <f t="shared" si="29"/>
        <v>是</v>
      </c>
      <c r="B907" s="239">
        <v>2130308</v>
      </c>
      <c r="C907" s="240"/>
      <c r="D907" s="240"/>
      <c r="E907" s="240" t="s">
        <v>158</v>
      </c>
      <c r="F907" s="242" t="s">
        <v>1560</v>
      </c>
      <c r="G907" s="238">
        <v>3</v>
      </c>
      <c r="H907" s="204" t="s">
        <v>1561</v>
      </c>
      <c r="I907" s="205">
        <v>100</v>
      </c>
      <c r="J907" s="205">
        <v>72</v>
      </c>
      <c r="K907" s="63">
        <f t="shared" si="28"/>
        <v>-0.28</v>
      </c>
    </row>
    <row r="908" ht="18.95" hidden="1" customHeight="1" spans="1:11">
      <c r="A908" s="244" t="str">
        <f t="shared" si="29"/>
        <v>否</v>
      </c>
      <c r="B908" s="239">
        <v>2130309</v>
      </c>
      <c r="C908" s="240"/>
      <c r="D908" s="240"/>
      <c r="E908" s="240" t="s">
        <v>161</v>
      </c>
      <c r="F908" s="242" t="s">
        <v>1562</v>
      </c>
      <c r="G908" s="238">
        <v>3</v>
      </c>
      <c r="H908" s="243" t="s">
        <v>1563</v>
      </c>
      <c r="I908" s="205">
        <v>0</v>
      </c>
      <c r="J908" s="205">
        <v>0</v>
      </c>
      <c r="K908" s="63" t="str">
        <f t="shared" si="28"/>
        <v/>
      </c>
    </row>
    <row r="909" ht="18.95" customHeight="1" spans="1:11">
      <c r="A909" s="244" t="str">
        <f t="shared" si="29"/>
        <v>是</v>
      </c>
      <c r="B909" s="239">
        <v>2130310</v>
      </c>
      <c r="C909" s="240"/>
      <c r="D909" s="240"/>
      <c r="E909" s="240" t="s">
        <v>272</v>
      </c>
      <c r="F909" s="242" t="s">
        <v>1564</v>
      </c>
      <c r="G909" s="238">
        <v>3</v>
      </c>
      <c r="H909" s="204" t="s">
        <v>1565</v>
      </c>
      <c r="I909" s="205">
        <v>25</v>
      </c>
      <c r="J909" s="205">
        <v>42</v>
      </c>
      <c r="K909" s="63">
        <f t="shared" si="28"/>
        <v>0.68</v>
      </c>
    </row>
    <row r="910" ht="18.95" customHeight="1" spans="1:11">
      <c r="A910" s="244" t="str">
        <f t="shared" si="29"/>
        <v>是</v>
      </c>
      <c r="B910" s="239">
        <v>2130311</v>
      </c>
      <c r="C910" s="240"/>
      <c r="D910" s="240"/>
      <c r="E910" s="240" t="s">
        <v>289</v>
      </c>
      <c r="F910" s="242" t="s">
        <v>1566</v>
      </c>
      <c r="G910" s="238">
        <v>3</v>
      </c>
      <c r="H910" s="204" t="s">
        <v>1567</v>
      </c>
      <c r="I910" s="205">
        <v>52</v>
      </c>
      <c r="J910" s="205">
        <v>0</v>
      </c>
      <c r="K910" s="63" t="str">
        <f t="shared" si="28"/>
        <v/>
      </c>
    </row>
    <row r="911" ht="18.95" customHeight="1" spans="1:11">
      <c r="A911" s="244" t="str">
        <f t="shared" si="29"/>
        <v>是</v>
      </c>
      <c r="B911" s="239">
        <v>2130312</v>
      </c>
      <c r="C911" s="240"/>
      <c r="D911" s="240"/>
      <c r="E911" s="240" t="s">
        <v>292</v>
      </c>
      <c r="F911" s="242" t="s">
        <v>1568</v>
      </c>
      <c r="G911" s="238">
        <v>3</v>
      </c>
      <c r="H911" s="204" t="s">
        <v>1569</v>
      </c>
      <c r="I911" s="205">
        <v>80</v>
      </c>
      <c r="J911" s="205">
        <v>80</v>
      </c>
      <c r="K911" s="63">
        <f t="shared" si="28"/>
        <v>0</v>
      </c>
    </row>
    <row r="912" ht="18.95" hidden="1" customHeight="1" spans="1:11">
      <c r="A912" s="244" t="str">
        <f t="shared" si="29"/>
        <v>否</v>
      </c>
      <c r="B912" s="239">
        <v>2130313</v>
      </c>
      <c r="C912" s="240"/>
      <c r="D912" s="240"/>
      <c r="E912" s="240" t="s">
        <v>307</v>
      </c>
      <c r="F912" s="242" t="s">
        <v>1570</v>
      </c>
      <c r="G912" s="238">
        <v>3</v>
      </c>
      <c r="H912" s="243" t="s">
        <v>1571</v>
      </c>
      <c r="I912" s="205">
        <v>0</v>
      </c>
      <c r="J912" s="205">
        <v>0</v>
      </c>
      <c r="K912" s="63" t="str">
        <f t="shared" si="28"/>
        <v/>
      </c>
    </row>
    <row r="913" ht="18.95" customHeight="1" spans="1:11">
      <c r="A913" s="244" t="str">
        <f t="shared" si="29"/>
        <v>是</v>
      </c>
      <c r="B913" s="239">
        <v>2130314</v>
      </c>
      <c r="C913" s="240"/>
      <c r="D913" s="240"/>
      <c r="E913" s="240" t="s">
        <v>322</v>
      </c>
      <c r="F913" s="242" t="s">
        <v>1572</v>
      </c>
      <c r="G913" s="238">
        <v>3</v>
      </c>
      <c r="H913" s="204" t="s">
        <v>1573</v>
      </c>
      <c r="I913" s="205">
        <v>74</v>
      </c>
      <c r="J913" s="205">
        <v>359</v>
      </c>
      <c r="K913" s="63">
        <f t="shared" si="28"/>
        <v>3.851</v>
      </c>
    </row>
    <row r="914" ht="18.95" hidden="1" customHeight="1" spans="1:11">
      <c r="A914" s="244" t="str">
        <f t="shared" si="29"/>
        <v>否</v>
      </c>
      <c r="B914" s="239">
        <v>2130315</v>
      </c>
      <c r="C914" s="240"/>
      <c r="D914" s="240"/>
      <c r="E914" s="240" t="s">
        <v>339</v>
      </c>
      <c r="F914" s="242" t="s">
        <v>1574</v>
      </c>
      <c r="G914" s="238">
        <v>3</v>
      </c>
      <c r="H914" s="204" t="s">
        <v>1575</v>
      </c>
      <c r="I914" s="205">
        <v>0</v>
      </c>
      <c r="J914" s="205">
        <v>0</v>
      </c>
      <c r="K914" s="63" t="str">
        <f t="shared" si="28"/>
        <v/>
      </c>
    </row>
    <row r="915" ht="18.95" customHeight="1" spans="1:11">
      <c r="A915" s="244" t="str">
        <f t="shared" si="29"/>
        <v>是</v>
      </c>
      <c r="B915" s="239">
        <v>2130316</v>
      </c>
      <c r="C915" s="240"/>
      <c r="D915" s="240"/>
      <c r="E915" s="240" t="s">
        <v>528</v>
      </c>
      <c r="F915" s="242" t="s">
        <v>1576</v>
      </c>
      <c r="G915" s="238">
        <v>3</v>
      </c>
      <c r="H915" s="204" t="s">
        <v>1577</v>
      </c>
      <c r="I915" s="205">
        <v>110</v>
      </c>
      <c r="J915" s="205">
        <v>28</v>
      </c>
      <c r="K915" s="63">
        <f t="shared" si="28"/>
        <v>-0.745</v>
      </c>
    </row>
    <row r="916" ht="18.95" hidden="1" customHeight="1" spans="1:11">
      <c r="A916" s="244" t="str">
        <f t="shared" si="29"/>
        <v>否</v>
      </c>
      <c r="B916" s="239">
        <v>2130317</v>
      </c>
      <c r="C916" s="240"/>
      <c r="D916" s="240"/>
      <c r="E916" s="240" t="s">
        <v>350</v>
      </c>
      <c r="F916" s="242" t="s">
        <v>1578</v>
      </c>
      <c r="G916" s="238">
        <v>3</v>
      </c>
      <c r="H916" s="243" t="s">
        <v>1579</v>
      </c>
      <c r="I916" s="205">
        <v>0</v>
      </c>
      <c r="J916" s="205">
        <v>0</v>
      </c>
      <c r="K916" s="63" t="str">
        <f t="shared" si="28"/>
        <v/>
      </c>
    </row>
    <row r="917" ht="18.95" hidden="1" customHeight="1" spans="1:11">
      <c r="A917" s="244" t="str">
        <f t="shared" si="29"/>
        <v>否</v>
      </c>
      <c r="B917" s="239">
        <v>2130318</v>
      </c>
      <c r="C917" s="240"/>
      <c r="D917" s="240"/>
      <c r="E917" s="240" t="s">
        <v>533</v>
      </c>
      <c r="F917" s="242" t="s">
        <v>1580</v>
      </c>
      <c r="G917" s="238">
        <v>3</v>
      </c>
      <c r="H917" s="243" t="s">
        <v>1581</v>
      </c>
      <c r="I917" s="205">
        <v>0</v>
      </c>
      <c r="J917" s="205">
        <v>0</v>
      </c>
      <c r="K917" s="63" t="str">
        <f t="shared" si="28"/>
        <v/>
      </c>
    </row>
    <row r="918" ht="18.95" hidden="1" customHeight="1" spans="1:11">
      <c r="A918" s="244" t="str">
        <f t="shared" si="29"/>
        <v>否</v>
      </c>
      <c r="B918" s="239">
        <v>2130319</v>
      </c>
      <c r="C918" s="240"/>
      <c r="D918" s="240"/>
      <c r="E918" s="240" t="s">
        <v>536</v>
      </c>
      <c r="F918" s="248" t="s">
        <v>1582</v>
      </c>
      <c r="G918" s="238">
        <v>3</v>
      </c>
      <c r="H918" s="244" t="s">
        <v>1583</v>
      </c>
      <c r="I918" s="205">
        <v>0</v>
      </c>
      <c r="J918" s="205">
        <v>0</v>
      </c>
      <c r="K918" s="63" t="str">
        <f t="shared" si="28"/>
        <v/>
      </c>
    </row>
    <row r="919" ht="18.95" hidden="1" customHeight="1" spans="1:11">
      <c r="A919" s="244" t="str">
        <f t="shared" si="29"/>
        <v>否</v>
      </c>
      <c r="B919" s="239">
        <v>2130321</v>
      </c>
      <c r="C919" s="240"/>
      <c r="D919" s="240"/>
      <c r="E919" s="240" t="s">
        <v>1100</v>
      </c>
      <c r="F919" s="242" t="s">
        <v>1584</v>
      </c>
      <c r="G919" s="238">
        <v>3</v>
      </c>
      <c r="H919" s="243" t="s">
        <v>1585</v>
      </c>
      <c r="I919" s="205">
        <v>0</v>
      </c>
      <c r="J919" s="205">
        <v>0</v>
      </c>
      <c r="K919" s="63" t="str">
        <f t="shared" si="28"/>
        <v/>
      </c>
    </row>
    <row r="920" ht="18.95" hidden="1" customHeight="1" spans="1:11">
      <c r="A920" s="244" t="str">
        <f t="shared" si="29"/>
        <v>否</v>
      </c>
      <c r="B920" s="239">
        <v>2130322</v>
      </c>
      <c r="C920" s="240"/>
      <c r="D920" s="240"/>
      <c r="E920" s="240" t="s">
        <v>1473</v>
      </c>
      <c r="F920" s="242" t="s">
        <v>1586</v>
      </c>
      <c r="G920" s="238">
        <v>3</v>
      </c>
      <c r="H920" s="243" t="s">
        <v>1587</v>
      </c>
      <c r="I920" s="205">
        <v>0</v>
      </c>
      <c r="J920" s="205">
        <v>0</v>
      </c>
      <c r="K920" s="63" t="str">
        <f t="shared" si="28"/>
        <v/>
      </c>
    </row>
    <row r="921" ht="18.95" hidden="1" customHeight="1" spans="1:11">
      <c r="A921" s="244" t="str">
        <f t="shared" si="29"/>
        <v>否</v>
      </c>
      <c r="B921" s="239">
        <v>2130331</v>
      </c>
      <c r="C921" s="240"/>
      <c r="D921" s="240"/>
      <c r="E921" s="240" t="s">
        <v>413</v>
      </c>
      <c r="F921" s="242" t="s">
        <v>1588</v>
      </c>
      <c r="G921" s="238">
        <v>3</v>
      </c>
      <c r="H921" s="204" t="s">
        <v>1589</v>
      </c>
      <c r="I921" s="205">
        <v>0</v>
      </c>
      <c r="J921" s="205">
        <v>0</v>
      </c>
      <c r="K921" s="63" t="str">
        <f t="shared" si="28"/>
        <v/>
      </c>
    </row>
    <row r="922" ht="18.95" hidden="1" customHeight="1" spans="1:11">
      <c r="A922" s="244" t="str">
        <f t="shared" si="29"/>
        <v>否</v>
      </c>
      <c r="B922" s="239">
        <v>2130332</v>
      </c>
      <c r="C922" s="240"/>
      <c r="D922" s="240"/>
      <c r="E922" s="240" t="s">
        <v>420</v>
      </c>
      <c r="F922" s="242" t="s">
        <v>1590</v>
      </c>
      <c r="G922" s="238">
        <v>3</v>
      </c>
      <c r="H922" s="243" t="s">
        <v>1591</v>
      </c>
      <c r="I922" s="205">
        <v>0</v>
      </c>
      <c r="J922" s="205">
        <v>0</v>
      </c>
      <c r="K922" s="63" t="str">
        <f t="shared" si="28"/>
        <v/>
      </c>
    </row>
    <row r="923" ht="18.95" hidden="1" customHeight="1" spans="1:11">
      <c r="A923" s="244" t="str">
        <f t="shared" si="29"/>
        <v>否</v>
      </c>
      <c r="B923" s="239">
        <v>2130333</v>
      </c>
      <c r="C923" s="240"/>
      <c r="D923" s="240"/>
      <c r="E923" s="240" t="s">
        <v>425</v>
      </c>
      <c r="F923" s="242" t="s">
        <v>1534</v>
      </c>
      <c r="G923" s="238">
        <v>3</v>
      </c>
      <c r="H923" s="243" t="s">
        <v>1535</v>
      </c>
      <c r="I923" s="205">
        <v>0</v>
      </c>
      <c r="J923" s="205">
        <v>0</v>
      </c>
      <c r="K923" s="63" t="str">
        <f t="shared" si="28"/>
        <v/>
      </c>
    </row>
    <row r="924" ht="18.95" hidden="1" customHeight="1" spans="1:11">
      <c r="A924" s="244" t="str">
        <f t="shared" si="29"/>
        <v>否</v>
      </c>
      <c r="B924" s="239">
        <v>2130334</v>
      </c>
      <c r="C924" s="240"/>
      <c r="D924" s="240"/>
      <c r="E924" s="240" t="s">
        <v>430</v>
      </c>
      <c r="F924" s="242" t="s">
        <v>1592</v>
      </c>
      <c r="G924" s="238">
        <v>3</v>
      </c>
      <c r="H924" s="243" t="s">
        <v>1593</v>
      </c>
      <c r="I924" s="205">
        <v>0</v>
      </c>
      <c r="J924" s="205">
        <v>0</v>
      </c>
      <c r="K924" s="63" t="str">
        <f t="shared" si="28"/>
        <v/>
      </c>
    </row>
    <row r="925" ht="18.95" hidden="1" customHeight="1" spans="1:11">
      <c r="A925" s="244" t="str">
        <f t="shared" si="29"/>
        <v>否</v>
      </c>
      <c r="B925" s="239">
        <v>2130335</v>
      </c>
      <c r="C925" s="240"/>
      <c r="D925" s="240"/>
      <c r="E925" s="240" t="s">
        <v>435</v>
      </c>
      <c r="F925" s="242" t="s">
        <v>1594</v>
      </c>
      <c r="G925" s="238">
        <v>3</v>
      </c>
      <c r="H925" s="204" t="s">
        <v>1595</v>
      </c>
      <c r="I925" s="205">
        <v>0</v>
      </c>
      <c r="J925" s="205">
        <v>0</v>
      </c>
      <c r="K925" s="63" t="str">
        <f t="shared" si="28"/>
        <v/>
      </c>
    </row>
    <row r="926" ht="18.95" hidden="1" customHeight="1" spans="1:11">
      <c r="A926" s="244" t="str">
        <f t="shared" si="29"/>
        <v>否</v>
      </c>
      <c r="B926" s="239">
        <v>2130399</v>
      </c>
      <c r="C926" s="240"/>
      <c r="D926" s="240"/>
      <c r="E926" s="240" t="s">
        <v>167</v>
      </c>
      <c r="F926" s="242" t="s">
        <v>1596</v>
      </c>
      <c r="G926" s="238">
        <v>3</v>
      </c>
      <c r="H926" s="243" t="s">
        <v>1597</v>
      </c>
      <c r="I926" s="205">
        <v>0</v>
      </c>
      <c r="J926" s="205">
        <v>0</v>
      </c>
      <c r="K926" s="63" t="str">
        <f t="shared" si="28"/>
        <v/>
      </c>
    </row>
    <row r="927" ht="18.95" hidden="1" customHeight="1" spans="1:11">
      <c r="A927" s="244" t="str">
        <f t="shared" si="29"/>
        <v>否</v>
      </c>
      <c r="B927" s="239">
        <v>21304</v>
      </c>
      <c r="C927" s="240"/>
      <c r="D927" s="240" t="s">
        <v>146</v>
      </c>
      <c r="E927" s="240"/>
      <c r="F927" s="241" t="s">
        <v>1598</v>
      </c>
      <c r="G927" s="238"/>
      <c r="H927" s="243" t="s">
        <v>1599</v>
      </c>
      <c r="I927" s="205">
        <f>SUM(I928:I937)</f>
        <v>0</v>
      </c>
      <c r="J927" s="205">
        <f>SUM(J928:J937)</f>
        <v>0</v>
      </c>
      <c r="K927" s="63" t="str">
        <f t="shared" si="28"/>
        <v/>
      </c>
    </row>
    <row r="928" ht="18.95" hidden="1" customHeight="1" spans="1:11">
      <c r="A928" s="244" t="str">
        <f t="shared" si="29"/>
        <v>否</v>
      </c>
      <c r="B928" s="239">
        <v>2130401</v>
      </c>
      <c r="C928" s="240"/>
      <c r="D928" s="240"/>
      <c r="E928" s="240" t="s">
        <v>135</v>
      </c>
      <c r="F928" s="242" t="s">
        <v>138</v>
      </c>
      <c r="G928" s="238">
        <v>3</v>
      </c>
      <c r="H928" s="243" t="s">
        <v>1412</v>
      </c>
      <c r="I928" s="205">
        <v>0</v>
      </c>
      <c r="J928" s="205">
        <v>0</v>
      </c>
      <c r="K928" s="63" t="str">
        <f t="shared" si="28"/>
        <v/>
      </c>
    </row>
    <row r="929" ht="18.95" hidden="1" customHeight="1" spans="1:11">
      <c r="A929" s="244" t="str">
        <f t="shared" si="29"/>
        <v>否</v>
      </c>
      <c r="B929" s="239">
        <v>2130402</v>
      </c>
      <c r="C929" s="240"/>
      <c r="D929" s="240"/>
      <c r="E929" s="240" t="s">
        <v>140</v>
      </c>
      <c r="F929" s="242" t="s">
        <v>141</v>
      </c>
      <c r="G929" s="238">
        <v>3</v>
      </c>
      <c r="H929" s="243" t="s">
        <v>1413</v>
      </c>
      <c r="I929" s="205">
        <v>0</v>
      </c>
      <c r="J929" s="205">
        <v>0</v>
      </c>
      <c r="K929" s="63" t="str">
        <f t="shared" si="28"/>
        <v/>
      </c>
    </row>
    <row r="930" ht="18.95" hidden="1" customHeight="1" spans="1:11">
      <c r="A930" s="244" t="str">
        <f t="shared" si="29"/>
        <v>否</v>
      </c>
      <c r="B930" s="239">
        <v>2130403</v>
      </c>
      <c r="C930" s="240"/>
      <c r="D930" s="240"/>
      <c r="E930" s="240" t="s">
        <v>143</v>
      </c>
      <c r="F930" s="242" t="s">
        <v>144</v>
      </c>
      <c r="G930" s="238">
        <v>3</v>
      </c>
      <c r="H930" s="243" t="s">
        <v>1414</v>
      </c>
      <c r="I930" s="205">
        <v>0</v>
      </c>
      <c r="J930" s="205">
        <v>0</v>
      </c>
      <c r="K930" s="63" t="str">
        <f t="shared" si="28"/>
        <v/>
      </c>
    </row>
    <row r="931" ht="18.95" hidden="1" customHeight="1" spans="1:11">
      <c r="A931" s="244" t="str">
        <f t="shared" si="29"/>
        <v>否</v>
      </c>
      <c r="B931" s="239">
        <v>2130404</v>
      </c>
      <c r="C931" s="240"/>
      <c r="D931" s="240"/>
      <c r="E931" s="240" t="s">
        <v>146</v>
      </c>
      <c r="F931" s="242" t="s">
        <v>1600</v>
      </c>
      <c r="G931" s="238">
        <v>3</v>
      </c>
      <c r="H931" s="243" t="s">
        <v>1601</v>
      </c>
      <c r="I931" s="205">
        <v>0</v>
      </c>
      <c r="J931" s="205">
        <v>0</v>
      </c>
      <c r="K931" s="63" t="str">
        <f t="shared" si="28"/>
        <v/>
      </c>
    </row>
    <row r="932" ht="18.95" hidden="1" customHeight="1" spans="1:11">
      <c r="A932" s="244" t="str">
        <f t="shared" si="29"/>
        <v>否</v>
      </c>
      <c r="B932" s="239">
        <v>2130405</v>
      </c>
      <c r="C932" s="240"/>
      <c r="D932" s="240"/>
      <c r="E932" s="240" t="s">
        <v>149</v>
      </c>
      <c r="F932" s="242" t="s">
        <v>1602</v>
      </c>
      <c r="G932" s="238">
        <v>3</v>
      </c>
      <c r="H932" s="243" t="s">
        <v>1603</v>
      </c>
      <c r="I932" s="205">
        <v>0</v>
      </c>
      <c r="J932" s="205">
        <v>0</v>
      </c>
      <c r="K932" s="63" t="str">
        <f t="shared" si="28"/>
        <v/>
      </c>
    </row>
    <row r="933" ht="18.95" hidden="1" customHeight="1" spans="1:11">
      <c r="A933" s="244" t="str">
        <f t="shared" si="29"/>
        <v>否</v>
      </c>
      <c r="B933" s="239">
        <v>2130406</v>
      </c>
      <c r="C933" s="240"/>
      <c r="D933" s="240"/>
      <c r="E933" s="240" t="s">
        <v>152</v>
      </c>
      <c r="F933" s="242" t="s">
        <v>1604</v>
      </c>
      <c r="G933" s="238">
        <v>3</v>
      </c>
      <c r="H933" s="243" t="s">
        <v>1605</v>
      </c>
      <c r="I933" s="205">
        <v>0</v>
      </c>
      <c r="J933" s="205">
        <v>0</v>
      </c>
      <c r="K933" s="63" t="str">
        <f t="shared" si="28"/>
        <v/>
      </c>
    </row>
    <row r="934" ht="18.95" hidden="1" customHeight="1" spans="1:11">
      <c r="A934" s="244" t="str">
        <f t="shared" si="29"/>
        <v>否</v>
      </c>
      <c r="B934" s="239">
        <v>2130407</v>
      </c>
      <c r="C934" s="240"/>
      <c r="D934" s="240"/>
      <c r="E934" s="240" t="s">
        <v>155</v>
      </c>
      <c r="F934" s="242" t="s">
        <v>1606</v>
      </c>
      <c r="G934" s="238">
        <v>3</v>
      </c>
      <c r="H934" s="243" t="s">
        <v>1607</v>
      </c>
      <c r="I934" s="205">
        <v>0</v>
      </c>
      <c r="J934" s="205">
        <v>0</v>
      </c>
      <c r="K934" s="63" t="str">
        <f t="shared" ref="K934:K1000" si="30">IF(OR(VALUE(J934)=0,ISERROR(J934/I934-1)),"",ROUND(J934/I934-1,3))</f>
        <v/>
      </c>
    </row>
    <row r="935" ht="18.95" hidden="1" customHeight="1" spans="1:11">
      <c r="A935" s="244" t="str">
        <f t="shared" si="29"/>
        <v>否</v>
      </c>
      <c r="B935" s="239">
        <v>2130408</v>
      </c>
      <c r="C935" s="240"/>
      <c r="D935" s="240"/>
      <c r="E935" s="240" t="s">
        <v>158</v>
      </c>
      <c r="F935" s="242" t="s">
        <v>1608</v>
      </c>
      <c r="G935" s="238">
        <v>3</v>
      </c>
      <c r="H935" s="243" t="s">
        <v>1609</v>
      </c>
      <c r="I935" s="205">
        <v>0</v>
      </c>
      <c r="J935" s="205">
        <v>0</v>
      </c>
      <c r="K935" s="63" t="str">
        <f t="shared" si="30"/>
        <v/>
      </c>
    </row>
    <row r="936" ht="18.95" hidden="1" customHeight="1" spans="1:11">
      <c r="A936" s="244" t="str">
        <f t="shared" si="29"/>
        <v>否</v>
      </c>
      <c r="B936" s="239">
        <v>2130409</v>
      </c>
      <c r="C936" s="240"/>
      <c r="D936" s="240"/>
      <c r="E936" s="240" t="s">
        <v>161</v>
      </c>
      <c r="F936" s="242" t="s">
        <v>1610</v>
      </c>
      <c r="G936" s="238">
        <v>3</v>
      </c>
      <c r="H936" s="243" t="s">
        <v>1611</v>
      </c>
      <c r="I936" s="205">
        <v>0</v>
      </c>
      <c r="J936" s="205">
        <v>0</v>
      </c>
      <c r="K936" s="63" t="str">
        <f t="shared" si="30"/>
        <v/>
      </c>
    </row>
    <row r="937" ht="18.95" hidden="1" customHeight="1" spans="1:11">
      <c r="A937" s="244" t="str">
        <f t="shared" si="29"/>
        <v>否</v>
      </c>
      <c r="B937" s="239">
        <v>2130499</v>
      </c>
      <c r="C937" s="240"/>
      <c r="D937" s="240"/>
      <c r="E937" s="240" t="s">
        <v>167</v>
      </c>
      <c r="F937" s="242" t="s">
        <v>1612</v>
      </c>
      <c r="G937" s="238">
        <v>3</v>
      </c>
      <c r="H937" s="243" t="s">
        <v>1613</v>
      </c>
      <c r="I937" s="205">
        <v>0</v>
      </c>
      <c r="J937" s="205">
        <v>0</v>
      </c>
      <c r="K937" s="63" t="str">
        <f t="shared" si="30"/>
        <v/>
      </c>
    </row>
    <row r="938" ht="18.95" customHeight="1" spans="1:11">
      <c r="A938" s="244" t="str">
        <f t="shared" si="29"/>
        <v>是</v>
      </c>
      <c r="B938" s="239">
        <v>21305</v>
      </c>
      <c r="C938" s="240"/>
      <c r="D938" s="240" t="s">
        <v>149</v>
      </c>
      <c r="E938" s="240"/>
      <c r="F938" s="241" t="s">
        <v>1614</v>
      </c>
      <c r="G938" s="238"/>
      <c r="H938" s="204" t="s">
        <v>1615</v>
      </c>
      <c r="I938" s="205">
        <f>SUM(I939:I948)</f>
        <v>1299</v>
      </c>
      <c r="J938" s="205">
        <f>SUM(J939:J948)</f>
        <v>2485</v>
      </c>
      <c r="K938" s="63">
        <f t="shared" si="30"/>
        <v>0.913</v>
      </c>
    </row>
    <row r="939" ht="18.95" customHeight="1" spans="1:11">
      <c r="A939" s="244" t="str">
        <f t="shared" si="29"/>
        <v>是</v>
      </c>
      <c r="B939" s="239">
        <v>2130501</v>
      </c>
      <c r="C939" s="240"/>
      <c r="D939" s="240"/>
      <c r="E939" s="240" t="s">
        <v>135</v>
      </c>
      <c r="F939" s="242" t="s">
        <v>138</v>
      </c>
      <c r="G939" s="238">
        <v>3</v>
      </c>
      <c r="H939" s="204" t="s">
        <v>1412</v>
      </c>
      <c r="I939" s="205">
        <v>494</v>
      </c>
      <c r="J939" s="205">
        <v>624</v>
      </c>
      <c r="K939" s="63">
        <f t="shared" si="30"/>
        <v>0.263</v>
      </c>
    </row>
    <row r="940" ht="18.95" customHeight="1" spans="1:11">
      <c r="A940" s="244" t="str">
        <f t="shared" si="29"/>
        <v>是</v>
      </c>
      <c r="B940" s="239">
        <v>2130502</v>
      </c>
      <c r="C940" s="240"/>
      <c r="D940" s="240"/>
      <c r="E940" s="240" t="s">
        <v>140</v>
      </c>
      <c r="F940" s="242" t="s">
        <v>141</v>
      </c>
      <c r="G940" s="238">
        <v>3</v>
      </c>
      <c r="H940" s="204" t="s">
        <v>1413</v>
      </c>
      <c r="I940" s="205">
        <v>177</v>
      </c>
      <c r="J940" s="205">
        <v>256</v>
      </c>
      <c r="K940" s="63">
        <f t="shared" si="30"/>
        <v>0.446</v>
      </c>
    </row>
    <row r="941" ht="18.95" hidden="1" customHeight="1" spans="1:11">
      <c r="A941" s="244" t="str">
        <f t="shared" si="29"/>
        <v>否</v>
      </c>
      <c r="B941" s="239">
        <v>2130503</v>
      </c>
      <c r="C941" s="240"/>
      <c r="D941" s="240"/>
      <c r="E941" s="240" t="s">
        <v>143</v>
      </c>
      <c r="F941" s="242" t="s">
        <v>144</v>
      </c>
      <c r="G941" s="238">
        <v>3</v>
      </c>
      <c r="H941" s="243" t="s">
        <v>1414</v>
      </c>
      <c r="I941" s="205">
        <v>0</v>
      </c>
      <c r="J941" s="205">
        <v>0</v>
      </c>
      <c r="K941" s="63" t="str">
        <f t="shared" si="30"/>
        <v/>
      </c>
    </row>
    <row r="942" ht="18.95" customHeight="1" spans="1:11">
      <c r="A942" s="244" t="str">
        <f t="shared" si="29"/>
        <v>是</v>
      </c>
      <c r="B942" s="239">
        <v>2130504</v>
      </c>
      <c r="C942" s="240"/>
      <c r="D942" s="240"/>
      <c r="E942" s="240" t="s">
        <v>146</v>
      </c>
      <c r="F942" s="242" t="s">
        <v>1616</v>
      </c>
      <c r="G942" s="238">
        <v>3</v>
      </c>
      <c r="H942" s="204" t="s">
        <v>1617</v>
      </c>
      <c r="I942" s="205">
        <v>0</v>
      </c>
      <c r="J942" s="205">
        <v>100</v>
      </c>
      <c r="K942" s="63" t="str">
        <f t="shared" si="30"/>
        <v/>
      </c>
    </row>
    <row r="943" ht="18.95" hidden="1" customHeight="1" spans="1:11">
      <c r="A943" s="244" t="str">
        <f t="shared" si="29"/>
        <v>否</v>
      </c>
      <c r="B943" s="239">
        <v>2130505</v>
      </c>
      <c r="C943" s="240"/>
      <c r="D943" s="240"/>
      <c r="E943" s="240" t="s">
        <v>149</v>
      </c>
      <c r="F943" s="242" t="s">
        <v>1618</v>
      </c>
      <c r="G943" s="238">
        <v>3</v>
      </c>
      <c r="H943" s="243" t="s">
        <v>1619</v>
      </c>
      <c r="I943" s="205">
        <v>0</v>
      </c>
      <c r="J943" s="205">
        <v>0</v>
      </c>
      <c r="K943" s="63" t="str">
        <f t="shared" si="30"/>
        <v/>
      </c>
    </row>
    <row r="944" ht="18.95" customHeight="1" spans="1:11">
      <c r="A944" s="244" t="str">
        <f t="shared" si="29"/>
        <v>是</v>
      </c>
      <c r="B944" s="239">
        <v>2130506</v>
      </c>
      <c r="C944" s="240"/>
      <c r="D944" s="240"/>
      <c r="E944" s="240" t="s">
        <v>152</v>
      </c>
      <c r="F944" s="242" t="s">
        <v>1620</v>
      </c>
      <c r="G944" s="238">
        <v>3</v>
      </c>
      <c r="H944" s="204" t="s">
        <v>1621</v>
      </c>
      <c r="I944" s="205">
        <v>8</v>
      </c>
      <c r="J944" s="205">
        <v>0</v>
      </c>
      <c r="K944" s="63" t="str">
        <f t="shared" si="30"/>
        <v/>
      </c>
    </row>
    <row r="945" ht="18.95" customHeight="1" spans="1:11">
      <c r="A945" s="244" t="str">
        <f t="shared" si="29"/>
        <v>是</v>
      </c>
      <c r="B945" s="239">
        <v>2130507</v>
      </c>
      <c r="C945" s="240"/>
      <c r="D945" s="240"/>
      <c r="E945" s="240" t="s">
        <v>155</v>
      </c>
      <c r="F945" s="242" t="s">
        <v>1622</v>
      </c>
      <c r="G945" s="238">
        <v>3</v>
      </c>
      <c r="H945" s="204" t="s">
        <v>1623</v>
      </c>
      <c r="I945" s="205">
        <v>620</v>
      </c>
      <c r="J945" s="205">
        <v>1500</v>
      </c>
      <c r="K945" s="63">
        <f t="shared" si="30"/>
        <v>1.419</v>
      </c>
    </row>
    <row r="946" ht="18.95" hidden="1" customHeight="1" spans="1:11">
      <c r="A946" s="244" t="str">
        <f t="shared" si="29"/>
        <v>否</v>
      </c>
      <c r="B946" s="239">
        <v>2130508</v>
      </c>
      <c r="C946" s="240"/>
      <c r="D946" s="240"/>
      <c r="E946" s="240" t="s">
        <v>158</v>
      </c>
      <c r="F946" s="242" t="s">
        <v>1624</v>
      </c>
      <c r="G946" s="238">
        <v>3</v>
      </c>
      <c r="H946" s="243" t="s">
        <v>1625</v>
      </c>
      <c r="I946" s="205">
        <v>0</v>
      </c>
      <c r="J946" s="205">
        <v>0</v>
      </c>
      <c r="K946" s="63" t="str">
        <f t="shared" si="30"/>
        <v/>
      </c>
    </row>
    <row r="947" ht="18.95" hidden="1" customHeight="1" spans="1:11">
      <c r="A947" s="244" t="str">
        <f t="shared" si="29"/>
        <v>否</v>
      </c>
      <c r="B947" s="239">
        <v>2130550</v>
      </c>
      <c r="C947" s="240"/>
      <c r="D947" s="240"/>
      <c r="E947" s="240" t="s">
        <v>164</v>
      </c>
      <c r="F947" s="242" t="s">
        <v>1626</v>
      </c>
      <c r="G947" s="238">
        <v>3</v>
      </c>
      <c r="H947" s="243" t="s">
        <v>1627</v>
      </c>
      <c r="I947" s="205">
        <v>0</v>
      </c>
      <c r="J947" s="205">
        <v>0</v>
      </c>
      <c r="K947" s="63" t="str">
        <f t="shared" si="30"/>
        <v/>
      </c>
    </row>
    <row r="948" ht="18.95" customHeight="1" spans="1:11">
      <c r="A948" s="244" t="str">
        <f t="shared" si="29"/>
        <v>是</v>
      </c>
      <c r="B948" s="239">
        <v>2130599</v>
      </c>
      <c r="C948" s="240"/>
      <c r="D948" s="240"/>
      <c r="E948" s="240" t="s">
        <v>167</v>
      </c>
      <c r="F948" s="242" t="s">
        <v>1628</v>
      </c>
      <c r="G948" s="238">
        <v>3</v>
      </c>
      <c r="H948" s="204" t="s">
        <v>1629</v>
      </c>
      <c r="I948" s="205">
        <v>0</v>
      </c>
      <c r="J948" s="205">
        <v>5</v>
      </c>
      <c r="K948" s="63" t="str">
        <f t="shared" si="30"/>
        <v/>
      </c>
    </row>
    <row r="949" ht="18.95" customHeight="1" spans="1:11">
      <c r="A949" s="244" t="str">
        <f t="shared" si="29"/>
        <v>是</v>
      </c>
      <c r="B949" s="239">
        <v>21306</v>
      </c>
      <c r="C949" s="240"/>
      <c r="D949" s="240" t="s">
        <v>152</v>
      </c>
      <c r="E949" s="240"/>
      <c r="F949" s="241" t="s">
        <v>1630</v>
      </c>
      <c r="G949" s="238"/>
      <c r="H949" s="204" t="s">
        <v>1631</v>
      </c>
      <c r="I949" s="205">
        <f>SUM(I950:I954)</f>
        <v>9</v>
      </c>
      <c r="J949" s="205">
        <f>SUM(J950:J954)</f>
        <v>0</v>
      </c>
      <c r="K949" s="63" t="str">
        <f t="shared" si="30"/>
        <v/>
      </c>
    </row>
    <row r="950" ht="18.95" hidden="1" customHeight="1" spans="1:11">
      <c r="A950" s="244" t="str">
        <f t="shared" si="29"/>
        <v>否</v>
      </c>
      <c r="B950" s="239">
        <v>2130601</v>
      </c>
      <c r="C950" s="240"/>
      <c r="D950" s="240"/>
      <c r="E950" s="240" t="s">
        <v>135</v>
      </c>
      <c r="F950" s="242" t="s">
        <v>747</v>
      </c>
      <c r="G950" s="238">
        <v>3</v>
      </c>
      <c r="H950" s="243" t="s">
        <v>1632</v>
      </c>
      <c r="I950" s="205">
        <v>0</v>
      </c>
      <c r="J950" s="205">
        <v>0</v>
      </c>
      <c r="K950" s="63" t="str">
        <f t="shared" si="30"/>
        <v/>
      </c>
    </row>
    <row r="951" ht="18.95" hidden="1" customHeight="1" spans="1:11">
      <c r="A951" s="244" t="str">
        <f t="shared" si="29"/>
        <v>否</v>
      </c>
      <c r="B951" s="239">
        <v>2130602</v>
      </c>
      <c r="C951" s="240"/>
      <c r="D951" s="240"/>
      <c r="E951" s="240" t="s">
        <v>140</v>
      </c>
      <c r="F951" s="242" t="s">
        <v>1633</v>
      </c>
      <c r="G951" s="238">
        <v>3</v>
      </c>
      <c r="H951" s="243" t="s">
        <v>1634</v>
      </c>
      <c r="I951" s="205">
        <v>0</v>
      </c>
      <c r="J951" s="205">
        <v>0</v>
      </c>
      <c r="K951" s="63" t="str">
        <f t="shared" si="30"/>
        <v/>
      </c>
    </row>
    <row r="952" ht="18.95" hidden="1" customHeight="1" spans="1:11">
      <c r="A952" s="244" t="str">
        <f t="shared" si="29"/>
        <v>否</v>
      </c>
      <c r="B952" s="239">
        <v>2130603</v>
      </c>
      <c r="C952" s="240"/>
      <c r="D952" s="240"/>
      <c r="E952" s="240" t="s">
        <v>143</v>
      </c>
      <c r="F952" s="242" t="s">
        <v>1635</v>
      </c>
      <c r="G952" s="238">
        <v>3</v>
      </c>
      <c r="H952" s="243" t="s">
        <v>1636</v>
      </c>
      <c r="I952" s="205">
        <v>0</v>
      </c>
      <c r="J952" s="205">
        <v>0</v>
      </c>
      <c r="K952" s="63" t="str">
        <f t="shared" si="30"/>
        <v/>
      </c>
    </row>
    <row r="953" ht="18.95" hidden="1" customHeight="1" spans="1:11">
      <c r="A953" s="244" t="str">
        <f t="shared" si="29"/>
        <v>否</v>
      </c>
      <c r="B953" s="239">
        <v>2130604</v>
      </c>
      <c r="C953" s="240"/>
      <c r="D953" s="240"/>
      <c r="E953" s="240" t="s">
        <v>146</v>
      </c>
      <c r="F953" s="242" t="s">
        <v>1637</v>
      </c>
      <c r="G953" s="238">
        <v>3</v>
      </c>
      <c r="H953" s="243" t="s">
        <v>1638</v>
      </c>
      <c r="I953" s="205">
        <v>0</v>
      </c>
      <c r="J953" s="205">
        <v>0</v>
      </c>
      <c r="K953" s="63" t="str">
        <f t="shared" si="30"/>
        <v/>
      </c>
    </row>
    <row r="954" ht="18.95" customHeight="1" spans="1:11">
      <c r="A954" s="244" t="str">
        <f t="shared" si="29"/>
        <v>是</v>
      </c>
      <c r="B954" s="239">
        <v>2130699</v>
      </c>
      <c r="C954" s="240"/>
      <c r="D954" s="240"/>
      <c r="E954" s="240" t="s">
        <v>167</v>
      </c>
      <c r="F954" s="242" t="s">
        <v>1639</v>
      </c>
      <c r="G954" s="238">
        <v>3</v>
      </c>
      <c r="H954" s="204" t="s">
        <v>1640</v>
      </c>
      <c r="I954" s="205">
        <v>9</v>
      </c>
      <c r="J954" s="205"/>
      <c r="K954" s="63" t="str">
        <f t="shared" si="30"/>
        <v/>
      </c>
    </row>
    <row r="955" ht="18.95" customHeight="1" spans="1:11">
      <c r="A955" s="244" t="str">
        <f t="shared" si="29"/>
        <v>是</v>
      </c>
      <c r="B955" s="239">
        <v>21307</v>
      </c>
      <c r="C955" s="240"/>
      <c r="D955" s="240" t="s">
        <v>155</v>
      </c>
      <c r="E955" s="240"/>
      <c r="F955" s="241" t="s">
        <v>1641</v>
      </c>
      <c r="G955" s="238"/>
      <c r="H955" s="204" t="s">
        <v>1642</v>
      </c>
      <c r="I955" s="205">
        <f>SUM(I956:I961)</f>
        <v>80</v>
      </c>
      <c r="J955" s="205">
        <f>SUM(J956:J961)</f>
        <v>2</v>
      </c>
      <c r="K955" s="63">
        <f t="shared" si="30"/>
        <v>-0.975</v>
      </c>
    </row>
    <row r="956" ht="18.95" customHeight="1" spans="1:11">
      <c r="A956" s="244" t="str">
        <f t="shared" si="29"/>
        <v>是</v>
      </c>
      <c r="B956" s="239">
        <v>2130701</v>
      </c>
      <c r="C956" s="240"/>
      <c r="D956" s="240"/>
      <c r="E956" s="240" t="s">
        <v>135</v>
      </c>
      <c r="F956" s="242" t="s">
        <v>1643</v>
      </c>
      <c r="G956" s="238">
        <v>3</v>
      </c>
      <c r="H956" s="204" t="s">
        <v>1644</v>
      </c>
      <c r="I956" s="205">
        <v>80</v>
      </c>
      <c r="J956" s="205">
        <v>2</v>
      </c>
      <c r="K956" s="63">
        <f t="shared" si="30"/>
        <v>-0.975</v>
      </c>
    </row>
    <row r="957" ht="18.95" hidden="1" customHeight="1" spans="1:11">
      <c r="A957" s="244" t="str">
        <f t="shared" si="29"/>
        <v>否</v>
      </c>
      <c r="B957" s="239">
        <v>2130704</v>
      </c>
      <c r="C957" s="240"/>
      <c r="D957" s="240"/>
      <c r="E957" s="240" t="s">
        <v>146</v>
      </c>
      <c r="F957" s="242" t="s">
        <v>1645</v>
      </c>
      <c r="G957" s="238">
        <v>3</v>
      </c>
      <c r="H957" s="243" t="s">
        <v>1646</v>
      </c>
      <c r="I957" s="205">
        <v>0</v>
      </c>
      <c r="J957" s="205">
        <v>0</v>
      </c>
      <c r="K957" s="63" t="str">
        <f t="shared" si="30"/>
        <v/>
      </c>
    </row>
    <row r="958" ht="18.95" hidden="1" customHeight="1" spans="1:11">
      <c r="A958" s="244" t="str">
        <f t="shared" si="29"/>
        <v>否</v>
      </c>
      <c r="B958" s="239">
        <v>2130705</v>
      </c>
      <c r="C958" s="240"/>
      <c r="D958" s="240"/>
      <c r="E958" s="240" t="s">
        <v>149</v>
      </c>
      <c r="F958" s="242" t="s">
        <v>1647</v>
      </c>
      <c r="G958" s="238">
        <v>3</v>
      </c>
      <c r="H958" s="243" t="s">
        <v>1648</v>
      </c>
      <c r="I958" s="205">
        <v>0</v>
      </c>
      <c r="J958" s="205">
        <v>0</v>
      </c>
      <c r="K958" s="63" t="str">
        <f t="shared" si="30"/>
        <v/>
      </c>
    </row>
    <row r="959" ht="18.95" hidden="1" customHeight="1" spans="1:11">
      <c r="A959" s="244" t="str">
        <f t="shared" si="29"/>
        <v>否</v>
      </c>
      <c r="B959" s="239">
        <v>2130706</v>
      </c>
      <c r="C959" s="240"/>
      <c r="D959" s="240"/>
      <c r="E959" s="240" t="s">
        <v>152</v>
      </c>
      <c r="F959" s="242" t="s">
        <v>1649</v>
      </c>
      <c r="G959" s="238">
        <v>3</v>
      </c>
      <c r="H959" s="243" t="s">
        <v>1650</v>
      </c>
      <c r="I959" s="205">
        <v>0</v>
      </c>
      <c r="J959" s="205">
        <v>0</v>
      </c>
      <c r="K959" s="63" t="str">
        <f t="shared" si="30"/>
        <v/>
      </c>
    </row>
    <row r="960" ht="18.95" hidden="1" customHeight="1" spans="1:11">
      <c r="A960" s="244" t="str">
        <f t="shared" si="29"/>
        <v>否</v>
      </c>
      <c r="B960" s="239">
        <v>2130707</v>
      </c>
      <c r="C960" s="240"/>
      <c r="D960" s="240"/>
      <c r="E960" s="240" t="s">
        <v>155</v>
      </c>
      <c r="F960" s="242" t="s">
        <v>1651</v>
      </c>
      <c r="G960" s="238">
        <v>3</v>
      </c>
      <c r="H960" s="243" t="s">
        <v>1652</v>
      </c>
      <c r="I960" s="205">
        <v>0</v>
      </c>
      <c r="J960" s="205">
        <v>0</v>
      </c>
      <c r="K960" s="63" t="str">
        <f t="shared" si="30"/>
        <v/>
      </c>
    </row>
    <row r="961" ht="18.95" hidden="1" customHeight="1" spans="1:11">
      <c r="A961" s="244" t="str">
        <f t="shared" si="29"/>
        <v>否</v>
      </c>
      <c r="B961" s="239">
        <v>2130799</v>
      </c>
      <c r="C961" s="240"/>
      <c r="D961" s="240"/>
      <c r="E961" s="240" t="s">
        <v>167</v>
      </c>
      <c r="F961" s="242" t="s">
        <v>1653</v>
      </c>
      <c r="G961" s="238">
        <v>3</v>
      </c>
      <c r="H961" s="243" t="s">
        <v>1654</v>
      </c>
      <c r="I961" s="205">
        <v>0</v>
      </c>
      <c r="J961" s="205">
        <v>0</v>
      </c>
      <c r="K961" s="63" t="str">
        <f t="shared" si="30"/>
        <v/>
      </c>
    </row>
    <row r="962" ht="18.95" customHeight="1" spans="1:11">
      <c r="A962" s="244" t="str">
        <f t="shared" si="29"/>
        <v>是</v>
      </c>
      <c r="B962" s="239">
        <v>21308</v>
      </c>
      <c r="C962" s="240"/>
      <c r="D962" s="240" t="s">
        <v>158</v>
      </c>
      <c r="E962" s="240"/>
      <c r="F962" s="241" t="s">
        <v>1655</v>
      </c>
      <c r="G962" s="238"/>
      <c r="H962" s="206" t="s">
        <v>1656</v>
      </c>
      <c r="I962" s="205">
        <f>SUM(I963:I968)</f>
        <v>248</v>
      </c>
      <c r="J962" s="205">
        <f>SUM(J963:J968)</f>
        <v>170</v>
      </c>
      <c r="K962" s="63">
        <f t="shared" si="30"/>
        <v>-0.315</v>
      </c>
    </row>
    <row r="963" ht="18.95" hidden="1" customHeight="1" spans="1:11">
      <c r="A963" s="244" t="str">
        <f t="shared" si="29"/>
        <v>否</v>
      </c>
      <c r="B963" s="239">
        <v>2130801</v>
      </c>
      <c r="C963" s="240"/>
      <c r="D963" s="240"/>
      <c r="E963" s="240" t="s">
        <v>135</v>
      </c>
      <c r="F963" s="242" t="s">
        <v>1657</v>
      </c>
      <c r="G963" s="238">
        <v>3</v>
      </c>
      <c r="H963" s="243" t="s">
        <v>1658</v>
      </c>
      <c r="I963" s="205">
        <v>0</v>
      </c>
      <c r="J963" s="205">
        <v>0</v>
      </c>
      <c r="K963" s="63" t="str">
        <f t="shared" si="30"/>
        <v/>
      </c>
    </row>
    <row r="964" ht="18.95" hidden="1" customHeight="1" spans="1:11">
      <c r="A964" s="244" t="str">
        <f t="shared" si="29"/>
        <v>否</v>
      </c>
      <c r="B964" s="239">
        <v>2130802</v>
      </c>
      <c r="C964" s="240"/>
      <c r="D964" s="240"/>
      <c r="E964" s="240" t="s">
        <v>140</v>
      </c>
      <c r="F964" s="242" t="s">
        <v>1659</v>
      </c>
      <c r="G964" s="238">
        <v>3</v>
      </c>
      <c r="H964" s="243" t="s">
        <v>1660</v>
      </c>
      <c r="I964" s="205">
        <v>0</v>
      </c>
      <c r="J964" s="205">
        <v>0</v>
      </c>
      <c r="K964" s="63" t="str">
        <f t="shared" si="30"/>
        <v/>
      </c>
    </row>
    <row r="965" ht="18.95" hidden="1" customHeight="1" spans="1:11">
      <c r="A965" s="244" t="str">
        <f t="shared" si="29"/>
        <v>否</v>
      </c>
      <c r="B965" s="239">
        <v>2130803</v>
      </c>
      <c r="C965" s="240"/>
      <c r="D965" s="240"/>
      <c r="E965" s="240" t="s">
        <v>143</v>
      </c>
      <c r="F965" s="248" t="s">
        <v>1661</v>
      </c>
      <c r="G965" s="238">
        <v>3</v>
      </c>
      <c r="H965" s="244" t="s">
        <v>1662</v>
      </c>
      <c r="I965" s="205">
        <v>0</v>
      </c>
      <c r="J965" s="205">
        <v>0</v>
      </c>
      <c r="K965" s="63" t="str">
        <f t="shared" si="30"/>
        <v/>
      </c>
    </row>
    <row r="966" ht="18.95" customHeight="1" spans="1:11">
      <c r="A966" s="244" t="str">
        <f t="shared" si="29"/>
        <v>是</v>
      </c>
      <c r="B966" s="239">
        <v>2130804</v>
      </c>
      <c r="C966" s="240"/>
      <c r="D966" s="240"/>
      <c r="E966" s="240" t="s">
        <v>146</v>
      </c>
      <c r="F966" s="248" t="s">
        <v>1663</v>
      </c>
      <c r="G966" s="238">
        <v>3</v>
      </c>
      <c r="H966" s="206" t="s">
        <v>1664</v>
      </c>
      <c r="I966" s="205">
        <v>248</v>
      </c>
      <c r="J966" s="205">
        <v>170</v>
      </c>
      <c r="K966" s="63">
        <f t="shared" si="30"/>
        <v>-0.315</v>
      </c>
    </row>
    <row r="967" ht="18.95" hidden="1" customHeight="1" spans="1:11">
      <c r="A967" s="244" t="str">
        <f t="shared" si="29"/>
        <v>否</v>
      </c>
      <c r="B967" s="239">
        <v>2130805</v>
      </c>
      <c r="C967" s="240"/>
      <c r="D967" s="240"/>
      <c r="E967" s="240" t="s">
        <v>149</v>
      </c>
      <c r="F967" s="248" t="s">
        <v>1665</v>
      </c>
      <c r="G967" s="238">
        <v>3</v>
      </c>
      <c r="H967" s="206" t="s">
        <v>1666</v>
      </c>
      <c r="I967" s="205"/>
      <c r="J967" s="205">
        <v>0</v>
      </c>
      <c r="K967" s="63" t="str">
        <f t="shared" si="30"/>
        <v/>
      </c>
    </row>
    <row r="968" ht="18.95" hidden="1" customHeight="1" spans="1:11">
      <c r="A968" s="244" t="str">
        <f t="shared" ref="A968:A1031" si="31">IF(AND(I968=0,J968=0),"否","是")</f>
        <v>否</v>
      </c>
      <c r="B968" s="239">
        <v>2130899</v>
      </c>
      <c r="C968" s="240"/>
      <c r="D968" s="240"/>
      <c r="E968" s="240" t="s">
        <v>167</v>
      </c>
      <c r="F968" s="248" t="s">
        <v>1667</v>
      </c>
      <c r="G968" s="238">
        <v>3</v>
      </c>
      <c r="H968" s="206" t="s">
        <v>1668</v>
      </c>
      <c r="I968" s="205"/>
      <c r="J968" s="205">
        <v>0</v>
      </c>
      <c r="K968" s="63" t="str">
        <f t="shared" si="30"/>
        <v/>
      </c>
    </row>
    <row r="969" ht="18.95" hidden="1" customHeight="1" spans="1:11">
      <c r="A969" s="244" t="str">
        <f t="shared" si="31"/>
        <v>否</v>
      </c>
      <c r="B969" s="239">
        <v>21309</v>
      </c>
      <c r="C969" s="240"/>
      <c r="D969" s="240" t="s">
        <v>161</v>
      </c>
      <c r="E969" s="240"/>
      <c r="F969" s="241" t="s">
        <v>1669</v>
      </c>
      <c r="G969" s="238">
        <v>3</v>
      </c>
      <c r="H969" s="243" t="s">
        <v>1670</v>
      </c>
      <c r="I969" s="205">
        <f>SUM(I970:I972)</f>
        <v>0</v>
      </c>
      <c r="J969" s="205">
        <f>SUM(J970:J972)</f>
        <v>0</v>
      </c>
      <c r="K969" s="63" t="str">
        <f t="shared" si="30"/>
        <v/>
      </c>
    </row>
    <row r="970" ht="18.95" hidden="1" customHeight="1" spans="1:11">
      <c r="A970" s="244" t="str">
        <f t="shared" si="31"/>
        <v>否</v>
      </c>
      <c r="B970" s="239">
        <v>2130901</v>
      </c>
      <c r="C970" s="240"/>
      <c r="D970" s="240"/>
      <c r="E970" s="240" t="s">
        <v>135</v>
      </c>
      <c r="F970" s="242" t="s">
        <v>1671</v>
      </c>
      <c r="G970" s="238">
        <v>3</v>
      </c>
      <c r="H970" s="243" t="s">
        <v>1672</v>
      </c>
      <c r="I970" s="205">
        <v>0</v>
      </c>
      <c r="J970" s="205">
        <v>0</v>
      </c>
      <c r="K970" s="63" t="str">
        <f t="shared" si="30"/>
        <v/>
      </c>
    </row>
    <row r="971" ht="18.95" hidden="1" customHeight="1" spans="1:11">
      <c r="A971" s="244" t="str">
        <f t="shared" si="31"/>
        <v>否</v>
      </c>
      <c r="B971" s="239">
        <v>2130902</v>
      </c>
      <c r="C971" s="240"/>
      <c r="D971" s="240"/>
      <c r="E971" s="240" t="s">
        <v>140</v>
      </c>
      <c r="F971" s="242" t="s">
        <v>1673</v>
      </c>
      <c r="G971" s="238">
        <v>3</v>
      </c>
      <c r="H971" s="243" t="s">
        <v>1674</v>
      </c>
      <c r="I971" s="205">
        <v>0</v>
      </c>
      <c r="J971" s="205">
        <v>0</v>
      </c>
      <c r="K971" s="63" t="str">
        <f t="shared" si="30"/>
        <v/>
      </c>
    </row>
    <row r="972" ht="18.95" hidden="1" customHeight="1" spans="1:11">
      <c r="A972" s="244" t="str">
        <f t="shared" si="31"/>
        <v>否</v>
      </c>
      <c r="B972" s="239">
        <v>2130999</v>
      </c>
      <c r="C972" s="240"/>
      <c r="D972" s="240"/>
      <c r="E972" s="240" t="s">
        <v>167</v>
      </c>
      <c r="F972" s="242" t="s">
        <v>1675</v>
      </c>
      <c r="G972" s="238">
        <v>3</v>
      </c>
      <c r="H972" s="243" t="s">
        <v>1676</v>
      </c>
      <c r="I972" s="205">
        <v>0</v>
      </c>
      <c r="J972" s="205">
        <v>0</v>
      </c>
      <c r="K972" s="63" t="str">
        <f t="shared" si="30"/>
        <v/>
      </c>
    </row>
    <row r="973" ht="18.95" customHeight="1" spans="1:11">
      <c r="A973" s="244" t="str">
        <f t="shared" si="31"/>
        <v>是</v>
      </c>
      <c r="B973" s="239">
        <v>21399</v>
      </c>
      <c r="C973" s="240"/>
      <c r="D973" s="240" t="s">
        <v>167</v>
      </c>
      <c r="E973" s="240"/>
      <c r="F973" s="241" t="s">
        <v>1677</v>
      </c>
      <c r="G973" s="238"/>
      <c r="H973" s="204" t="s">
        <v>1678</v>
      </c>
      <c r="I973" s="205">
        <f>SUM(I974:I975)</f>
        <v>3</v>
      </c>
      <c r="J973" s="205">
        <f>SUM(J974:J975)</f>
        <v>3</v>
      </c>
      <c r="K973" s="63">
        <f t="shared" si="30"/>
        <v>0</v>
      </c>
    </row>
    <row r="974" ht="18.95" hidden="1" customHeight="1" spans="1:11">
      <c r="A974" s="244" t="str">
        <f t="shared" si="31"/>
        <v>否</v>
      </c>
      <c r="B974" s="239">
        <v>2139901</v>
      </c>
      <c r="C974" s="240"/>
      <c r="D974" s="240"/>
      <c r="E974" s="240" t="s">
        <v>135</v>
      </c>
      <c r="F974" s="242" t="s">
        <v>1679</v>
      </c>
      <c r="G974" s="238">
        <v>3</v>
      </c>
      <c r="H974" s="243" t="s">
        <v>1680</v>
      </c>
      <c r="I974" s="205">
        <v>0</v>
      </c>
      <c r="J974" s="205">
        <v>0</v>
      </c>
      <c r="K974" s="63" t="str">
        <f t="shared" si="30"/>
        <v/>
      </c>
    </row>
    <row r="975" ht="18.95" customHeight="1" spans="1:11">
      <c r="A975" s="244" t="str">
        <f t="shared" si="31"/>
        <v>是</v>
      </c>
      <c r="B975" s="239">
        <v>2139999</v>
      </c>
      <c r="C975" s="240"/>
      <c r="D975" s="240"/>
      <c r="E975" s="240" t="s">
        <v>167</v>
      </c>
      <c r="F975" s="242" t="s">
        <v>1677</v>
      </c>
      <c r="G975" s="238">
        <v>3</v>
      </c>
      <c r="H975" s="204" t="s">
        <v>1681</v>
      </c>
      <c r="I975" s="205">
        <v>3</v>
      </c>
      <c r="J975" s="205">
        <v>3</v>
      </c>
      <c r="K975" s="63">
        <f t="shared" si="30"/>
        <v>0</v>
      </c>
    </row>
    <row r="976" s="215" customFormat="1" ht="18.95" customHeight="1" spans="1:11">
      <c r="A976" s="244" t="str">
        <f t="shared" si="31"/>
        <v>是</v>
      </c>
      <c r="B976" s="236">
        <v>214</v>
      </c>
      <c r="C976" s="237">
        <v>214</v>
      </c>
      <c r="D976" s="237" t="s">
        <v>132</v>
      </c>
      <c r="E976" s="237"/>
      <c r="F976" s="237" t="s">
        <v>1682</v>
      </c>
      <c r="G976" s="238"/>
      <c r="H976" s="202" t="s">
        <v>1683</v>
      </c>
      <c r="I976" s="203">
        <f>SUMIFS(I$977:I$1046,$D$977:$D$1046,"&lt;&gt;")</f>
        <v>3445</v>
      </c>
      <c r="J976" s="203">
        <f>SUMIFS(J$977:J$1046,$D$977:$D$1046,"&lt;&gt;")</f>
        <v>5303</v>
      </c>
      <c r="K976" s="140">
        <f t="shared" si="30"/>
        <v>0.539</v>
      </c>
    </row>
    <row r="977" ht="18.95" customHeight="1" spans="1:11">
      <c r="A977" s="244" t="str">
        <f t="shared" si="31"/>
        <v>是</v>
      </c>
      <c r="B977" s="239">
        <v>21401</v>
      </c>
      <c r="C977" s="240"/>
      <c r="D977" s="240" t="s">
        <v>135</v>
      </c>
      <c r="E977" s="240"/>
      <c r="F977" s="241" t="s">
        <v>1684</v>
      </c>
      <c r="G977" s="238"/>
      <c r="H977" s="204" t="s">
        <v>1685</v>
      </c>
      <c r="I977" s="205">
        <f>SUM(I978:I1006)</f>
        <v>1833</v>
      </c>
      <c r="J977" s="205">
        <f>SUM(J978:J1006)</f>
        <v>5214</v>
      </c>
      <c r="K977" s="63">
        <f t="shared" si="30"/>
        <v>1.845</v>
      </c>
    </row>
    <row r="978" ht="18.95" customHeight="1" spans="1:11">
      <c r="A978" s="244" t="str">
        <f t="shared" si="31"/>
        <v>是</v>
      </c>
      <c r="B978" s="239">
        <v>2140101</v>
      </c>
      <c r="C978" s="240"/>
      <c r="D978" s="240"/>
      <c r="E978" s="240" t="s">
        <v>135</v>
      </c>
      <c r="F978" s="242" t="s">
        <v>138</v>
      </c>
      <c r="G978" s="238">
        <v>3</v>
      </c>
      <c r="H978" s="204" t="s">
        <v>1412</v>
      </c>
      <c r="I978" s="205">
        <v>575</v>
      </c>
      <c r="J978" s="205">
        <v>725</v>
      </c>
      <c r="K978" s="63">
        <f t="shared" si="30"/>
        <v>0.261</v>
      </c>
    </row>
    <row r="979" ht="18.95" customHeight="1" spans="1:11">
      <c r="A979" s="244" t="str">
        <f t="shared" si="31"/>
        <v>是</v>
      </c>
      <c r="B979" s="239">
        <v>2140102</v>
      </c>
      <c r="C979" s="240"/>
      <c r="D979" s="240"/>
      <c r="E979" s="240" t="s">
        <v>140</v>
      </c>
      <c r="F979" s="242" t="s">
        <v>141</v>
      </c>
      <c r="G979" s="238">
        <v>3</v>
      </c>
      <c r="H979" s="204" t="s">
        <v>1413</v>
      </c>
      <c r="I979" s="205">
        <v>115</v>
      </c>
      <c r="J979" s="205">
        <v>109</v>
      </c>
      <c r="K979" s="63">
        <f t="shared" si="30"/>
        <v>-0.052</v>
      </c>
    </row>
    <row r="980" ht="18.95" hidden="1" customHeight="1" spans="1:11">
      <c r="A980" s="244" t="str">
        <f t="shared" si="31"/>
        <v>否</v>
      </c>
      <c r="B980" s="239">
        <v>2140103</v>
      </c>
      <c r="C980" s="240"/>
      <c r="D980" s="240"/>
      <c r="E980" s="240" t="s">
        <v>143</v>
      </c>
      <c r="F980" s="242" t="s">
        <v>144</v>
      </c>
      <c r="G980" s="238">
        <v>3</v>
      </c>
      <c r="H980" s="243" t="s">
        <v>1414</v>
      </c>
      <c r="I980" s="205">
        <v>0</v>
      </c>
      <c r="J980" s="205">
        <v>0</v>
      </c>
      <c r="K980" s="63" t="str">
        <f t="shared" si="30"/>
        <v/>
      </c>
    </row>
    <row r="981" ht="18.95" customHeight="1" spans="1:11">
      <c r="A981" s="244" t="str">
        <f t="shared" si="31"/>
        <v>是</v>
      </c>
      <c r="B981" s="239">
        <v>2140104</v>
      </c>
      <c r="C981" s="240"/>
      <c r="D981" s="240"/>
      <c r="E981" s="240" t="s">
        <v>146</v>
      </c>
      <c r="F981" s="242" t="s">
        <v>1686</v>
      </c>
      <c r="G981" s="238">
        <v>3</v>
      </c>
      <c r="H981" s="204" t="s">
        <v>1687</v>
      </c>
      <c r="I981" s="205">
        <v>932</v>
      </c>
      <c r="J981" s="205">
        <v>1250</v>
      </c>
      <c r="K981" s="63">
        <f t="shared" si="30"/>
        <v>0.341</v>
      </c>
    </row>
    <row r="982" ht="18.95" hidden="1" customHeight="1" spans="1:11">
      <c r="A982" s="244" t="str">
        <f t="shared" si="31"/>
        <v>否</v>
      </c>
      <c r="B982" s="239">
        <v>2140105</v>
      </c>
      <c r="C982" s="240"/>
      <c r="D982" s="240"/>
      <c r="E982" s="240" t="s">
        <v>149</v>
      </c>
      <c r="F982" s="242" t="s">
        <v>1688</v>
      </c>
      <c r="G982" s="238">
        <v>3</v>
      </c>
      <c r="H982" s="204" t="s">
        <v>1689</v>
      </c>
      <c r="I982" s="205">
        <v>0</v>
      </c>
      <c r="J982" s="205">
        <v>0</v>
      </c>
      <c r="K982" s="63" t="str">
        <f t="shared" si="30"/>
        <v/>
      </c>
    </row>
    <row r="983" ht="18.95" hidden="1" customHeight="1" spans="1:11">
      <c r="A983" s="244" t="str">
        <f t="shared" si="31"/>
        <v>否</v>
      </c>
      <c r="B983" s="239">
        <v>2140106</v>
      </c>
      <c r="C983" s="240"/>
      <c r="D983" s="240"/>
      <c r="E983" s="240" t="s">
        <v>152</v>
      </c>
      <c r="F983" s="242" t="s">
        <v>1690</v>
      </c>
      <c r="G983" s="238">
        <v>3</v>
      </c>
      <c r="H983" s="243" t="s">
        <v>1691</v>
      </c>
      <c r="I983" s="205">
        <v>0</v>
      </c>
      <c r="J983" s="205">
        <v>0</v>
      </c>
      <c r="K983" s="63" t="str">
        <f t="shared" si="30"/>
        <v/>
      </c>
    </row>
    <row r="984" ht="18.95" hidden="1" customHeight="1" spans="1:11">
      <c r="A984" s="244" t="str">
        <f t="shared" si="31"/>
        <v>否</v>
      </c>
      <c r="B984" s="239">
        <v>2140107</v>
      </c>
      <c r="C984" s="240"/>
      <c r="D984" s="240"/>
      <c r="E984" s="240" t="s">
        <v>155</v>
      </c>
      <c r="F984" s="242" t="s">
        <v>1692</v>
      </c>
      <c r="G984" s="238">
        <v>3</v>
      </c>
      <c r="H984" s="243" t="s">
        <v>1693</v>
      </c>
      <c r="I984" s="205">
        <v>0</v>
      </c>
      <c r="J984" s="205">
        <v>0</v>
      </c>
      <c r="K984" s="63" t="str">
        <f t="shared" si="30"/>
        <v/>
      </c>
    </row>
    <row r="985" ht="18.95" hidden="1" customHeight="1" spans="1:11">
      <c r="A985" s="244" t="str">
        <f t="shared" si="31"/>
        <v>否</v>
      </c>
      <c r="B985" s="239">
        <v>2140108</v>
      </c>
      <c r="C985" s="240"/>
      <c r="D985" s="240"/>
      <c r="E985" s="240" t="s">
        <v>158</v>
      </c>
      <c r="F985" s="242" t="s">
        <v>1694</v>
      </c>
      <c r="G985" s="238">
        <v>3</v>
      </c>
      <c r="H985" s="243" t="s">
        <v>1695</v>
      </c>
      <c r="I985" s="205">
        <v>0</v>
      </c>
      <c r="J985" s="205">
        <v>0</v>
      </c>
      <c r="K985" s="63" t="str">
        <f t="shared" si="30"/>
        <v/>
      </c>
    </row>
    <row r="986" ht="18.95" hidden="1" customHeight="1" spans="1:11">
      <c r="A986" s="244" t="str">
        <f t="shared" si="31"/>
        <v>否</v>
      </c>
      <c r="B986" s="239">
        <v>2140109</v>
      </c>
      <c r="C986" s="240"/>
      <c r="D986" s="240"/>
      <c r="E986" s="240" t="s">
        <v>161</v>
      </c>
      <c r="F986" s="242" t="s">
        <v>1696</v>
      </c>
      <c r="G986" s="238">
        <v>3</v>
      </c>
      <c r="H986" s="243" t="s">
        <v>1697</v>
      </c>
      <c r="I986" s="205">
        <v>0</v>
      </c>
      <c r="J986" s="205">
        <v>0</v>
      </c>
      <c r="K986" s="63" t="str">
        <f t="shared" si="30"/>
        <v/>
      </c>
    </row>
    <row r="987" ht="18.95" hidden="1" customHeight="1" spans="1:11">
      <c r="A987" s="244" t="str">
        <f t="shared" si="31"/>
        <v>否</v>
      </c>
      <c r="B987" s="239">
        <v>2140110</v>
      </c>
      <c r="C987" s="240"/>
      <c r="D987" s="240"/>
      <c r="E987" s="240" t="s">
        <v>272</v>
      </c>
      <c r="F987" s="242" t="s">
        <v>1698</v>
      </c>
      <c r="G987" s="238">
        <v>3</v>
      </c>
      <c r="H987" s="243" t="s">
        <v>1699</v>
      </c>
      <c r="I987" s="205">
        <v>0</v>
      </c>
      <c r="J987" s="205">
        <v>0</v>
      </c>
      <c r="K987" s="63" t="str">
        <f t="shared" si="30"/>
        <v/>
      </c>
    </row>
    <row r="988" ht="18.95" hidden="1" customHeight="1" spans="1:11">
      <c r="A988" s="244" t="str">
        <f t="shared" si="31"/>
        <v>否</v>
      </c>
      <c r="B988" s="239">
        <v>2140111</v>
      </c>
      <c r="C988" s="240"/>
      <c r="D988" s="240"/>
      <c r="E988" s="240" t="s">
        <v>289</v>
      </c>
      <c r="F988" s="242" t="s">
        <v>1700</v>
      </c>
      <c r="G988" s="238">
        <v>3</v>
      </c>
      <c r="H988" s="243" t="s">
        <v>1701</v>
      </c>
      <c r="I988" s="205">
        <v>0</v>
      </c>
      <c r="J988" s="205">
        <v>0</v>
      </c>
      <c r="K988" s="63" t="str">
        <f t="shared" si="30"/>
        <v/>
      </c>
    </row>
    <row r="989" ht="18.95" customHeight="1" spans="1:11">
      <c r="A989" s="244" t="str">
        <f t="shared" si="31"/>
        <v>是</v>
      </c>
      <c r="B989" s="239">
        <v>2140112</v>
      </c>
      <c r="C989" s="240"/>
      <c r="D989" s="240"/>
      <c r="E989" s="240" t="s">
        <v>292</v>
      </c>
      <c r="F989" s="242" t="s">
        <v>1702</v>
      </c>
      <c r="G989" s="238">
        <v>3</v>
      </c>
      <c r="H989" s="204" t="s">
        <v>1703</v>
      </c>
      <c r="I989" s="205">
        <v>90</v>
      </c>
      <c r="J989" s="205">
        <v>3022</v>
      </c>
      <c r="K989" s="63">
        <f t="shared" si="30"/>
        <v>32.578</v>
      </c>
    </row>
    <row r="990" ht="18.95" hidden="1" customHeight="1" spans="1:11">
      <c r="A990" s="244" t="str">
        <f t="shared" si="31"/>
        <v>否</v>
      </c>
      <c r="B990" s="239">
        <v>2140113</v>
      </c>
      <c r="C990" s="240"/>
      <c r="D990" s="240"/>
      <c r="E990" s="240" t="s">
        <v>307</v>
      </c>
      <c r="F990" s="242" t="s">
        <v>1704</v>
      </c>
      <c r="G990" s="238">
        <v>3</v>
      </c>
      <c r="H990" s="243" t="s">
        <v>1705</v>
      </c>
      <c r="I990" s="205">
        <v>0</v>
      </c>
      <c r="J990" s="205">
        <v>0</v>
      </c>
      <c r="K990" s="63" t="str">
        <f t="shared" si="30"/>
        <v/>
      </c>
    </row>
    <row r="991" ht="18.95" hidden="1" customHeight="1" spans="1:11">
      <c r="A991" s="244" t="str">
        <f t="shared" si="31"/>
        <v>否</v>
      </c>
      <c r="B991" s="239">
        <v>2140114</v>
      </c>
      <c r="C991" s="240"/>
      <c r="D991" s="240"/>
      <c r="E991" s="240" t="s">
        <v>322</v>
      </c>
      <c r="F991" s="242" t="s">
        <v>1706</v>
      </c>
      <c r="G991" s="238">
        <v>3</v>
      </c>
      <c r="H991" s="243" t="s">
        <v>1707</v>
      </c>
      <c r="I991" s="205">
        <v>0</v>
      </c>
      <c r="J991" s="205">
        <v>0</v>
      </c>
      <c r="K991" s="63" t="str">
        <f t="shared" si="30"/>
        <v/>
      </c>
    </row>
    <row r="992" ht="18.95" hidden="1" customHeight="1" spans="1:11">
      <c r="A992" s="244" t="str">
        <f t="shared" si="31"/>
        <v>否</v>
      </c>
      <c r="B992" s="239">
        <v>2140122</v>
      </c>
      <c r="C992" s="240"/>
      <c r="D992" s="240"/>
      <c r="E992" s="240" t="s">
        <v>1473</v>
      </c>
      <c r="F992" s="242" t="s">
        <v>1708</v>
      </c>
      <c r="G992" s="238">
        <v>3</v>
      </c>
      <c r="H992" s="243" t="s">
        <v>1709</v>
      </c>
      <c r="I992" s="205">
        <v>0</v>
      </c>
      <c r="J992" s="205">
        <v>0</v>
      </c>
      <c r="K992" s="63" t="str">
        <f t="shared" si="30"/>
        <v/>
      </c>
    </row>
    <row r="993" ht="18.95" hidden="1" customHeight="1" spans="1:11">
      <c r="A993" s="244" t="str">
        <f t="shared" si="31"/>
        <v>否</v>
      </c>
      <c r="B993" s="239">
        <v>2140123</v>
      </c>
      <c r="C993" s="240"/>
      <c r="D993" s="240"/>
      <c r="E993" s="240" t="s">
        <v>367</v>
      </c>
      <c r="F993" s="242" t="s">
        <v>1710</v>
      </c>
      <c r="G993" s="238">
        <v>3</v>
      </c>
      <c r="H993" s="243" t="s">
        <v>1711</v>
      </c>
      <c r="I993" s="205">
        <v>0</v>
      </c>
      <c r="J993" s="205">
        <v>0</v>
      </c>
      <c r="K993" s="63" t="str">
        <f t="shared" si="30"/>
        <v/>
      </c>
    </row>
    <row r="994" ht="18.95" hidden="1" customHeight="1" spans="1:11">
      <c r="A994" s="244" t="str">
        <f t="shared" si="31"/>
        <v>否</v>
      </c>
      <c r="B994" s="239">
        <v>2140124</v>
      </c>
      <c r="C994" s="240"/>
      <c r="D994" s="240"/>
      <c r="E994" s="240" t="s">
        <v>374</v>
      </c>
      <c r="F994" s="242" t="s">
        <v>1712</v>
      </c>
      <c r="G994" s="238">
        <v>3</v>
      </c>
      <c r="H994" s="243" t="s">
        <v>1713</v>
      </c>
      <c r="I994" s="205">
        <v>0</v>
      </c>
      <c r="J994" s="205">
        <v>0</v>
      </c>
      <c r="K994" s="63" t="str">
        <f t="shared" si="30"/>
        <v/>
      </c>
    </row>
    <row r="995" ht="18.95" hidden="1" customHeight="1" spans="1:11">
      <c r="A995" s="244" t="str">
        <f t="shared" si="31"/>
        <v>否</v>
      </c>
      <c r="B995" s="239">
        <v>2140125</v>
      </c>
      <c r="C995" s="240"/>
      <c r="D995" s="240"/>
      <c r="E995" s="240" t="s">
        <v>381</v>
      </c>
      <c r="F995" s="242" t="s">
        <v>1714</v>
      </c>
      <c r="G995" s="238">
        <v>3</v>
      </c>
      <c r="H995" s="243" t="s">
        <v>1715</v>
      </c>
      <c r="I995" s="205">
        <v>0</v>
      </c>
      <c r="J995" s="205">
        <v>0</v>
      </c>
      <c r="K995" s="63" t="str">
        <f t="shared" si="30"/>
        <v/>
      </c>
    </row>
    <row r="996" ht="18.95" hidden="1" customHeight="1" spans="1:11">
      <c r="A996" s="244" t="str">
        <f t="shared" si="31"/>
        <v>否</v>
      </c>
      <c r="B996" s="239">
        <v>2140126</v>
      </c>
      <c r="C996" s="240"/>
      <c r="D996" s="240"/>
      <c r="E996" s="240" t="s">
        <v>392</v>
      </c>
      <c r="F996" s="242" t="s">
        <v>1716</v>
      </c>
      <c r="G996" s="238">
        <v>3</v>
      </c>
      <c r="H996" s="243" t="s">
        <v>1717</v>
      </c>
      <c r="I996" s="205">
        <v>0</v>
      </c>
      <c r="J996" s="205">
        <v>0</v>
      </c>
      <c r="K996" s="63" t="str">
        <f t="shared" si="30"/>
        <v/>
      </c>
    </row>
    <row r="997" ht="18.95" hidden="1" customHeight="1" spans="1:11">
      <c r="A997" s="244" t="str">
        <f t="shared" si="31"/>
        <v>否</v>
      </c>
      <c r="B997" s="239">
        <v>2140127</v>
      </c>
      <c r="C997" s="240"/>
      <c r="D997" s="240"/>
      <c r="E997" s="240" t="s">
        <v>1126</v>
      </c>
      <c r="F997" s="242" t="s">
        <v>1718</v>
      </c>
      <c r="G997" s="238">
        <v>3</v>
      </c>
      <c r="H997" s="243" t="s">
        <v>1719</v>
      </c>
      <c r="I997" s="205">
        <v>0</v>
      </c>
      <c r="J997" s="205">
        <v>0</v>
      </c>
      <c r="K997" s="63" t="str">
        <f t="shared" si="30"/>
        <v/>
      </c>
    </row>
    <row r="998" ht="18.95" hidden="1" customHeight="1" spans="1:11">
      <c r="A998" s="244" t="str">
        <f t="shared" si="31"/>
        <v>否</v>
      </c>
      <c r="B998" s="239">
        <v>2140128</v>
      </c>
      <c r="C998" s="240"/>
      <c r="D998" s="240"/>
      <c r="E998" s="240" t="s">
        <v>399</v>
      </c>
      <c r="F998" s="242" t="s">
        <v>1720</v>
      </c>
      <c r="G998" s="238">
        <v>3</v>
      </c>
      <c r="H998" s="243" t="s">
        <v>1721</v>
      </c>
      <c r="I998" s="205">
        <v>0</v>
      </c>
      <c r="J998" s="205">
        <v>0</v>
      </c>
      <c r="K998" s="63" t="str">
        <f t="shared" si="30"/>
        <v/>
      </c>
    </row>
    <row r="999" ht="18.95" hidden="1" customHeight="1" spans="1:11">
      <c r="A999" s="244" t="str">
        <f t="shared" si="31"/>
        <v>否</v>
      </c>
      <c r="B999" s="239">
        <v>2140129</v>
      </c>
      <c r="C999" s="240"/>
      <c r="D999" s="240"/>
      <c r="E999" s="240" t="s">
        <v>404</v>
      </c>
      <c r="F999" s="242" t="s">
        <v>1722</v>
      </c>
      <c r="G999" s="238">
        <v>3</v>
      </c>
      <c r="H999" s="243" t="s">
        <v>1723</v>
      </c>
      <c r="I999" s="205">
        <v>0</v>
      </c>
      <c r="J999" s="205">
        <v>0</v>
      </c>
      <c r="K999" s="63" t="str">
        <f t="shared" si="30"/>
        <v/>
      </c>
    </row>
    <row r="1000" ht="18.95" hidden="1" customHeight="1" spans="1:11">
      <c r="A1000" s="244" t="str">
        <f t="shared" si="31"/>
        <v>否</v>
      </c>
      <c r="B1000" s="239">
        <v>2140130</v>
      </c>
      <c r="C1000" s="240"/>
      <c r="D1000" s="240"/>
      <c r="E1000" s="240" t="s">
        <v>1724</v>
      </c>
      <c r="F1000" s="242" t="s">
        <v>1725</v>
      </c>
      <c r="G1000" s="238">
        <v>3</v>
      </c>
      <c r="H1000" s="243" t="s">
        <v>1726</v>
      </c>
      <c r="I1000" s="205">
        <v>0</v>
      </c>
      <c r="J1000" s="205">
        <v>0</v>
      </c>
      <c r="K1000" s="63" t="str">
        <f t="shared" si="30"/>
        <v/>
      </c>
    </row>
    <row r="1001" ht="18.95" hidden="1" customHeight="1" spans="1:11">
      <c r="A1001" s="244" t="str">
        <f t="shared" si="31"/>
        <v>否</v>
      </c>
      <c r="B1001" s="239">
        <v>2140131</v>
      </c>
      <c r="C1001" s="240"/>
      <c r="D1001" s="240"/>
      <c r="E1001" s="240" t="s">
        <v>413</v>
      </c>
      <c r="F1001" s="242" t="s">
        <v>1727</v>
      </c>
      <c r="G1001" s="238">
        <v>3</v>
      </c>
      <c r="H1001" s="243" t="s">
        <v>1728</v>
      </c>
      <c r="I1001" s="205">
        <v>0</v>
      </c>
      <c r="J1001" s="205">
        <v>0</v>
      </c>
      <c r="K1001" s="63" t="str">
        <f t="shared" ref="K1001:K1064" si="32">IF(OR(VALUE(J1001)=0,ISERROR(J1001/I1001-1)),"",ROUND(J1001/I1001-1,3))</f>
        <v/>
      </c>
    </row>
    <row r="1002" ht="18.95" hidden="1" customHeight="1" spans="1:11">
      <c r="A1002" s="244" t="str">
        <f t="shared" si="31"/>
        <v>否</v>
      </c>
      <c r="B1002" s="239">
        <v>2140133</v>
      </c>
      <c r="C1002" s="240"/>
      <c r="D1002" s="240"/>
      <c r="E1002" s="240" t="s">
        <v>425</v>
      </c>
      <c r="F1002" s="242" t="s">
        <v>1729</v>
      </c>
      <c r="G1002" s="238">
        <v>3</v>
      </c>
      <c r="H1002" s="243" t="s">
        <v>1730</v>
      </c>
      <c r="I1002" s="205">
        <v>0</v>
      </c>
      <c r="J1002" s="205">
        <v>0</v>
      </c>
      <c r="K1002" s="63" t="str">
        <f t="shared" si="32"/>
        <v/>
      </c>
    </row>
    <row r="1003" ht="18.95" hidden="1" customHeight="1" spans="1:11">
      <c r="A1003" s="244" t="str">
        <f t="shared" si="31"/>
        <v>否</v>
      </c>
      <c r="B1003" s="239">
        <v>2140136</v>
      </c>
      <c r="C1003" s="240"/>
      <c r="D1003" s="240"/>
      <c r="E1003" s="240" t="s">
        <v>440</v>
      </c>
      <c r="F1003" s="242" t="s">
        <v>1731</v>
      </c>
      <c r="G1003" s="238">
        <v>3</v>
      </c>
      <c r="H1003" s="243" t="s">
        <v>1732</v>
      </c>
      <c r="I1003" s="205">
        <v>0</v>
      </c>
      <c r="J1003" s="205">
        <v>0</v>
      </c>
      <c r="K1003" s="63" t="str">
        <f t="shared" si="32"/>
        <v/>
      </c>
    </row>
    <row r="1004" ht="18.95" hidden="1" customHeight="1" spans="1:11">
      <c r="A1004" s="244" t="str">
        <f t="shared" si="31"/>
        <v>否</v>
      </c>
      <c r="B1004" s="239">
        <v>2140138</v>
      </c>
      <c r="C1004" s="240"/>
      <c r="D1004" s="240"/>
      <c r="E1004" s="240" t="s">
        <v>1733</v>
      </c>
      <c r="F1004" s="242" t="s">
        <v>1734</v>
      </c>
      <c r="G1004" s="238">
        <v>3</v>
      </c>
      <c r="H1004" s="243" t="s">
        <v>1735</v>
      </c>
      <c r="I1004" s="205">
        <v>0</v>
      </c>
      <c r="J1004" s="205">
        <v>0</v>
      </c>
      <c r="K1004" s="63" t="str">
        <f t="shared" si="32"/>
        <v/>
      </c>
    </row>
    <row r="1005" ht="18.95" hidden="1" customHeight="1" spans="1:11">
      <c r="A1005" s="244" t="str">
        <f t="shared" si="31"/>
        <v>否</v>
      </c>
      <c r="B1005" s="239">
        <v>2140139</v>
      </c>
      <c r="C1005" s="240"/>
      <c r="D1005" s="240"/>
      <c r="E1005" s="240" t="s">
        <v>1736</v>
      </c>
      <c r="F1005" s="242" t="s">
        <v>1737</v>
      </c>
      <c r="G1005" s="238">
        <v>3</v>
      </c>
      <c r="H1005" s="243" t="s">
        <v>1738</v>
      </c>
      <c r="I1005" s="205">
        <v>0</v>
      </c>
      <c r="J1005" s="205">
        <v>0</v>
      </c>
      <c r="K1005" s="63" t="str">
        <f t="shared" si="32"/>
        <v/>
      </c>
    </row>
    <row r="1006" ht="18.95" customHeight="1" spans="1:11">
      <c r="A1006" s="244" t="str">
        <f t="shared" si="31"/>
        <v>是</v>
      </c>
      <c r="B1006" s="239">
        <v>2140199</v>
      </c>
      <c r="C1006" s="240"/>
      <c r="D1006" s="240"/>
      <c r="E1006" s="240" t="s">
        <v>167</v>
      </c>
      <c r="F1006" s="242" t="s">
        <v>1739</v>
      </c>
      <c r="G1006" s="238">
        <v>3</v>
      </c>
      <c r="H1006" s="204" t="s">
        <v>1740</v>
      </c>
      <c r="I1006" s="205">
        <v>121</v>
      </c>
      <c r="J1006" s="205">
        <v>108</v>
      </c>
      <c r="K1006" s="63">
        <f t="shared" si="32"/>
        <v>-0.107</v>
      </c>
    </row>
    <row r="1007" ht="18.95" customHeight="1" spans="1:11">
      <c r="A1007" s="244" t="str">
        <f t="shared" si="31"/>
        <v>是</v>
      </c>
      <c r="B1007" s="239">
        <v>21402</v>
      </c>
      <c r="C1007" s="240"/>
      <c r="D1007" s="240" t="s">
        <v>140</v>
      </c>
      <c r="E1007" s="240"/>
      <c r="F1007" s="241" t="s">
        <v>1741</v>
      </c>
      <c r="G1007" s="238"/>
      <c r="H1007" s="204" t="s">
        <v>1742</v>
      </c>
      <c r="I1007" s="205">
        <f>SUM(I1008:I1016)</f>
        <v>848</v>
      </c>
      <c r="J1007" s="205">
        <f>SUM(J1008:J1016)</f>
        <v>0</v>
      </c>
      <c r="K1007" s="63" t="str">
        <f t="shared" si="32"/>
        <v/>
      </c>
    </row>
    <row r="1008" ht="18.95" hidden="1" customHeight="1" spans="1:11">
      <c r="A1008" s="244" t="str">
        <f t="shared" si="31"/>
        <v>否</v>
      </c>
      <c r="B1008" s="239">
        <v>2140201</v>
      </c>
      <c r="C1008" s="240"/>
      <c r="D1008" s="240"/>
      <c r="E1008" s="240" t="s">
        <v>135</v>
      </c>
      <c r="F1008" s="242" t="s">
        <v>138</v>
      </c>
      <c r="G1008" s="238">
        <v>3</v>
      </c>
      <c r="H1008" s="243" t="s">
        <v>1412</v>
      </c>
      <c r="I1008" s="205">
        <v>0</v>
      </c>
      <c r="J1008" s="205">
        <v>0</v>
      </c>
      <c r="K1008" s="63" t="str">
        <f t="shared" si="32"/>
        <v/>
      </c>
    </row>
    <row r="1009" ht="18.95" hidden="1" customHeight="1" spans="1:11">
      <c r="A1009" s="244" t="str">
        <f t="shared" si="31"/>
        <v>否</v>
      </c>
      <c r="B1009" s="239">
        <v>2140202</v>
      </c>
      <c r="C1009" s="240"/>
      <c r="D1009" s="240"/>
      <c r="E1009" s="240" t="s">
        <v>140</v>
      </c>
      <c r="F1009" s="242" t="s">
        <v>141</v>
      </c>
      <c r="G1009" s="238">
        <v>3</v>
      </c>
      <c r="H1009" s="243" t="s">
        <v>1413</v>
      </c>
      <c r="I1009" s="205">
        <v>0</v>
      </c>
      <c r="J1009" s="205">
        <v>0</v>
      </c>
      <c r="K1009" s="63" t="str">
        <f t="shared" si="32"/>
        <v/>
      </c>
    </row>
    <row r="1010" ht="18.95" hidden="1" customHeight="1" spans="1:11">
      <c r="A1010" s="244" t="str">
        <f t="shared" si="31"/>
        <v>否</v>
      </c>
      <c r="B1010" s="239">
        <v>2140203</v>
      </c>
      <c r="C1010" s="240"/>
      <c r="D1010" s="240"/>
      <c r="E1010" s="240" t="s">
        <v>143</v>
      </c>
      <c r="F1010" s="242" t="s">
        <v>144</v>
      </c>
      <c r="G1010" s="238">
        <v>3</v>
      </c>
      <c r="H1010" s="243" t="s">
        <v>1414</v>
      </c>
      <c r="I1010" s="205">
        <v>0</v>
      </c>
      <c r="J1010" s="205">
        <v>0</v>
      </c>
      <c r="K1010" s="63" t="str">
        <f t="shared" si="32"/>
        <v/>
      </c>
    </row>
    <row r="1011" ht="18.95" hidden="1" customHeight="1" spans="1:11">
      <c r="A1011" s="244" t="str">
        <f t="shared" si="31"/>
        <v>否</v>
      </c>
      <c r="B1011" s="239">
        <v>2140204</v>
      </c>
      <c r="C1011" s="240"/>
      <c r="D1011" s="240"/>
      <c r="E1011" s="240" t="s">
        <v>146</v>
      </c>
      <c r="F1011" s="242" t="s">
        <v>1743</v>
      </c>
      <c r="G1011" s="238">
        <v>3</v>
      </c>
      <c r="H1011" s="243" t="s">
        <v>1744</v>
      </c>
      <c r="I1011" s="205">
        <v>0</v>
      </c>
      <c r="J1011" s="205">
        <v>0</v>
      </c>
      <c r="K1011" s="63" t="str">
        <f t="shared" si="32"/>
        <v/>
      </c>
    </row>
    <row r="1012" ht="18.95" hidden="1" customHeight="1" spans="1:11">
      <c r="A1012" s="244" t="str">
        <f t="shared" si="31"/>
        <v>否</v>
      </c>
      <c r="B1012" s="239">
        <v>2140205</v>
      </c>
      <c r="C1012" s="240"/>
      <c r="D1012" s="240"/>
      <c r="E1012" s="240" t="s">
        <v>149</v>
      </c>
      <c r="F1012" s="242" t="s">
        <v>1745</v>
      </c>
      <c r="G1012" s="238">
        <v>3</v>
      </c>
      <c r="H1012" s="243" t="s">
        <v>1746</v>
      </c>
      <c r="I1012" s="205">
        <v>0</v>
      </c>
      <c r="J1012" s="205">
        <v>0</v>
      </c>
      <c r="K1012" s="63" t="str">
        <f t="shared" si="32"/>
        <v/>
      </c>
    </row>
    <row r="1013" ht="18.95" hidden="1" customHeight="1" spans="1:11">
      <c r="A1013" s="244" t="str">
        <f t="shared" si="31"/>
        <v>否</v>
      </c>
      <c r="B1013" s="239">
        <v>2140206</v>
      </c>
      <c r="C1013" s="240"/>
      <c r="D1013" s="240"/>
      <c r="E1013" s="240" t="s">
        <v>152</v>
      </c>
      <c r="F1013" s="242" t="s">
        <v>1747</v>
      </c>
      <c r="G1013" s="238">
        <v>3</v>
      </c>
      <c r="H1013" s="243" t="s">
        <v>1748</v>
      </c>
      <c r="I1013" s="205">
        <v>0</v>
      </c>
      <c r="J1013" s="205">
        <v>0</v>
      </c>
      <c r="K1013" s="63" t="str">
        <f t="shared" si="32"/>
        <v/>
      </c>
    </row>
    <row r="1014" ht="18.95" hidden="1" customHeight="1" spans="1:11">
      <c r="A1014" s="244" t="str">
        <f t="shared" si="31"/>
        <v>否</v>
      </c>
      <c r="B1014" s="239">
        <v>2140207</v>
      </c>
      <c r="C1014" s="240"/>
      <c r="D1014" s="240"/>
      <c r="E1014" s="240" t="s">
        <v>155</v>
      </c>
      <c r="F1014" s="242" t="s">
        <v>1749</v>
      </c>
      <c r="G1014" s="238">
        <v>3</v>
      </c>
      <c r="H1014" s="243" t="s">
        <v>1750</v>
      </c>
      <c r="I1014" s="205">
        <v>0</v>
      </c>
      <c r="J1014" s="205">
        <v>0</v>
      </c>
      <c r="K1014" s="63" t="str">
        <f t="shared" si="32"/>
        <v/>
      </c>
    </row>
    <row r="1015" ht="18.95" hidden="1" customHeight="1" spans="1:11">
      <c r="A1015" s="244" t="str">
        <f t="shared" si="31"/>
        <v>否</v>
      </c>
      <c r="B1015" s="239">
        <v>2140208</v>
      </c>
      <c r="C1015" s="240"/>
      <c r="D1015" s="240"/>
      <c r="E1015" s="240" t="s">
        <v>158</v>
      </c>
      <c r="F1015" s="242" t="s">
        <v>1751</v>
      </c>
      <c r="G1015" s="238">
        <v>3</v>
      </c>
      <c r="H1015" s="243" t="s">
        <v>1752</v>
      </c>
      <c r="I1015" s="205">
        <v>0</v>
      </c>
      <c r="J1015" s="205">
        <v>0</v>
      </c>
      <c r="K1015" s="63" t="str">
        <f t="shared" si="32"/>
        <v/>
      </c>
    </row>
    <row r="1016" ht="18.95" customHeight="1" spans="1:11">
      <c r="A1016" s="244" t="str">
        <f t="shared" si="31"/>
        <v>是</v>
      </c>
      <c r="B1016" s="239">
        <v>2140299</v>
      </c>
      <c r="C1016" s="240"/>
      <c r="D1016" s="240"/>
      <c r="E1016" s="240" t="s">
        <v>167</v>
      </c>
      <c r="F1016" s="242" t="s">
        <v>1753</v>
      </c>
      <c r="G1016" s="238">
        <v>3</v>
      </c>
      <c r="H1016" s="204" t="s">
        <v>1754</v>
      </c>
      <c r="I1016" s="205">
        <v>848</v>
      </c>
      <c r="J1016" s="205"/>
      <c r="K1016" s="63" t="str">
        <f t="shared" si="32"/>
        <v/>
      </c>
    </row>
    <row r="1017" ht="18.95" customHeight="1" spans="1:11">
      <c r="A1017" s="244" t="str">
        <f t="shared" si="31"/>
        <v>是</v>
      </c>
      <c r="B1017" s="239">
        <v>21403</v>
      </c>
      <c r="C1017" s="240"/>
      <c r="D1017" s="240" t="s">
        <v>143</v>
      </c>
      <c r="E1017" s="240"/>
      <c r="F1017" s="241" t="s">
        <v>1755</v>
      </c>
      <c r="G1017" s="238"/>
      <c r="H1017" s="204" t="s">
        <v>1756</v>
      </c>
      <c r="I1017" s="205">
        <f>SUM(I1018:I1026)</f>
        <v>700</v>
      </c>
      <c r="J1017" s="205">
        <f>SUM(J1018:J1026)</f>
        <v>0</v>
      </c>
      <c r="K1017" s="63" t="str">
        <f t="shared" si="32"/>
        <v/>
      </c>
    </row>
    <row r="1018" ht="18.95" hidden="1" customHeight="1" spans="1:11">
      <c r="A1018" s="244" t="str">
        <f t="shared" si="31"/>
        <v>否</v>
      </c>
      <c r="B1018" s="239">
        <v>2140301</v>
      </c>
      <c r="C1018" s="240"/>
      <c r="D1018" s="240"/>
      <c r="E1018" s="240" t="s">
        <v>135</v>
      </c>
      <c r="F1018" s="242" t="s">
        <v>138</v>
      </c>
      <c r="G1018" s="238">
        <v>3</v>
      </c>
      <c r="H1018" s="243" t="s">
        <v>1412</v>
      </c>
      <c r="I1018" s="205">
        <v>0</v>
      </c>
      <c r="J1018" s="205">
        <v>0</v>
      </c>
      <c r="K1018" s="63" t="str">
        <f t="shared" si="32"/>
        <v/>
      </c>
    </row>
    <row r="1019" ht="18.95" hidden="1" customHeight="1" spans="1:11">
      <c r="A1019" s="244" t="str">
        <f t="shared" si="31"/>
        <v>否</v>
      </c>
      <c r="B1019" s="239">
        <v>2140302</v>
      </c>
      <c r="C1019" s="240"/>
      <c r="D1019" s="240"/>
      <c r="E1019" s="240" t="s">
        <v>140</v>
      </c>
      <c r="F1019" s="242" t="s">
        <v>141</v>
      </c>
      <c r="G1019" s="238">
        <v>3</v>
      </c>
      <c r="H1019" s="243" t="s">
        <v>1413</v>
      </c>
      <c r="I1019" s="205">
        <v>0</v>
      </c>
      <c r="J1019" s="205">
        <v>0</v>
      </c>
      <c r="K1019" s="63" t="str">
        <f t="shared" si="32"/>
        <v/>
      </c>
    </row>
    <row r="1020" ht="18.95" hidden="1" customHeight="1" spans="1:11">
      <c r="A1020" s="244" t="str">
        <f t="shared" si="31"/>
        <v>否</v>
      </c>
      <c r="B1020" s="239">
        <v>2140303</v>
      </c>
      <c r="C1020" s="240"/>
      <c r="D1020" s="240"/>
      <c r="E1020" s="240" t="s">
        <v>143</v>
      </c>
      <c r="F1020" s="242" t="s">
        <v>144</v>
      </c>
      <c r="G1020" s="238">
        <v>3</v>
      </c>
      <c r="H1020" s="243" t="s">
        <v>1414</v>
      </c>
      <c r="I1020" s="205">
        <v>0</v>
      </c>
      <c r="J1020" s="205">
        <v>0</v>
      </c>
      <c r="K1020" s="63" t="str">
        <f t="shared" si="32"/>
        <v/>
      </c>
    </row>
    <row r="1021" ht="18.95" customHeight="1" spans="1:11">
      <c r="A1021" s="244" t="str">
        <f t="shared" si="31"/>
        <v>是</v>
      </c>
      <c r="B1021" s="239">
        <v>2140304</v>
      </c>
      <c r="C1021" s="240"/>
      <c r="D1021" s="240"/>
      <c r="E1021" s="240" t="s">
        <v>146</v>
      </c>
      <c r="F1021" s="242" t="s">
        <v>1757</v>
      </c>
      <c r="G1021" s="238">
        <v>3</v>
      </c>
      <c r="H1021" s="204" t="s">
        <v>1758</v>
      </c>
      <c r="I1021" s="205">
        <v>700</v>
      </c>
      <c r="J1021" s="205"/>
      <c r="K1021" s="63" t="str">
        <f t="shared" si="32"/>
        <v/>
      </c>
    </row>
    <row r="1022" ht="18.95" hidden="1" customHeight="1" spans="1:11">
      <c r="A1022" s="244" t="str">
        <f t="shared" si="31"/>
        <v>否</v>
      </c>
      <c r="B1022" s="239">
        <v>2140305</v>
      </c>
      <c r="C1022" s="240"/>
      <c r="D1022" s="240"/>
      <c r="E1022" s="240" t="s">
        <v>149</v>
      </c>
      <c r="F1022" s="242" t="s">
        <v>1759</v>
      </c>
      <c r="G1022" s="238">
        <v>3</v>
      </c>
      <c r="H1022" s="243" t="s">
        <v>1760</v>
      </c>
      <c r="I1022" s="205">
        <v>0</v>
      </c>
      <c r="J1022" s="205">
        <v>0</v>
      </c>
      <c r="K1022" s="63" t="str">
        <f t="shared" si="32"/>
        <v/>
      </c>
    </row>
    <row r="1023" ht="18.95" hidden="1" customHeight="1" spans="1:11">
      <c r="A1023" s="244" t="str">
        <f t="shared" si="31"/>
        <v>否</v>
      </c>
      <c r="B1023" s="239">
        <v>2140306</v>
      </c>
      <c r="C1023" s="240"/>
      <c r="D1023" s="240"/>
      <c r="E1023" s="240" t="s">
        <v>152</v>
      </c>
      <c r="F1023" s="242" t="s">
        <v>1761</v>
      </c>
      <c r="G1023" s="238">
        <v>3</v>
      </c>
      <c r="H1023" s="243" t="s">
        <v>1762</v>
      </c>
      <c r="I1023" s="205">
        <v>0</v>
      </c>
      <c r="J1023" s="205">
        <v>0</v>
      </c>
      <c r="K1023" s="63" t="str">
        <f t="shared" si="32"/>
        <v/>
      </c>
    </row>
    <row r="1024" ht="18.95" hidden="1" customHeight="1" spans="1:11">
      <c r="A1024" s="244" t="str">
        <f t="shared" si="31"/>
        <v>否</v>
      </c>
      <c r="B1024" s="239">
        <v>2140307</v>
      </c>
      <c r="C1024" s="240"/>
      <c r="D1024" s="240"/>
      <c r="E1024" s="240" t="s">
        <v>155</v>
      </c>
      <c r="F1024" s="242" t="s">
        <v>1763</v>
      </c>
      <c r="G1024" s="238">
        <v>3</v>
      </c>
      <c r="H1024" s="243" t="s">
        <v>1764</v>
      </c>
      <c r="I1024" s="205">
        <v>0</v>
      </c>
      <c r="J1024" s="205">
        <v>0</v>
      </c>
      <c r="K1024" s="63" t="str">
        <f t="shared" si="32"/>
        <v/>
      </c>
    </row>
    <row r="1025" ht="18.95" hidden="1" customHeight="1" spans="1:11">
      <c r="A1025" s="244" t="str">
        <f t="shared" si="31"/>
        <v>否</v>
      </c>
      <c r="B1025" s="239">
        <v>2140308</v>
      </c>
      <c r="C1025" s="240"/>
      <c r="D1025" s="240"/>
      <c r="E1025" s="240" t="s">
        <v>158</v>
      </c>
      <c r="F1025" s="242" t="s">
        <v>1765</v>
      </c>
      <c r="G1025" s="238">
        <v>3</v>
      </c>
      <c r="H1025" s="243" t="s">
        <v>1766</v>
      </c>
      <c r="I1025" s="205">
        <v>0</v>
      </c>
      <c r="J1025" s="205">
        <v>0</v>
      </c>
      <c r="K1025" s="63" t="str">
        <f t="shared" si="32"/>
        <v/>
      </c>
    </row>
    <row r="1026" ht="18.95" hidden="1" customHeight="1" spans="1:11">
      <c r="A1026" s="244" t="str">
        <f t="shared" si="31"/>
        <v>否</v>
      </c>
      <c r="B1026" s="239">
        <v>2140399</v>
      </c>
      <c r="C1026" s="240"/>
      <c r="D1026" s="240"/>
      <c r="E1026" s="240" t="s">
        <v>167</v>
      </c>
      <c r="F1026" s="242" t="s">
        <v>1767</v>
      </c>
      <c r="G1026" s="238">
        <v>3</v>
      </c>
      <c r="H1026" s="243" t="s">
        <v>1768</v>
      </c>
      <c r="I1026" s="205">
        <v>0</v>
      </c>
      <c r="J1026" s="205">
        <v>0</v>
      </c>
      <c r="K1026" s="63" t="str">
        <f t="shared" si="32"/>
        <v/>
      </c>
    </row>
    <row r="1027" ht="18.95" hidden="1" customHeight="1" spans="1:11">
      <c r="A1027" s="244" t="str">
        <f t="shared" si="31"/>
        <v>否</v>
      </c>
      <c r="B1027" s="239">
        <v>21404</v>
      </c>
      <c r="C1027" s="240"/>
      <c r="D1027" s="240" t="s">
        <v>146</v>
      </c>
      <c r="E1027" s="240"/>
      <c r="F1027" s="241" t="s">
        <v>1769</v>
      </c>
      <c r="G1027" s="238"/>
      <c r="H1027" s="243" t="s">
        <v>2298</v>
      </c>
      <c r="I1027" s="205">
        <f>SUM(I1028:I1031)</f>
        <v>0</v>
      </c>
      <c r="J1027" s="205">
        <f>SUM(J1028:J1031)</f>
        <v>0</v>
      </c>
      <c r="K1027" s="63" t="str">
        <f t="shared" si="32"/>
        <v/>
      </c>
    </row>
    <row r="1028" ht="18.95" hidden="1" customHeight="1" spans="1:11">
      <c r="A1028" s="244" t="str">
        <f t="shared" si="31"/>
        <v>否</v>
      </c>
      <c r="B1028" s="239">
        <v>2140401</v>
      </c>
      <c r="C1028" s="240"/>
      <c r="D1028" s="240"/>
      <c r="E1028" s="240" t="s">
        <v>135</v>
      </c>
      <c r="F1028" s="242" t="s">
        <v>1771</v>
      </c>
      <c r="G1028" s="238">
        <v>3</v>
      </c>
      <c r="H1028" s="243" t="s">
        <v>1772</v>
      </c>
      <c r="I1028" s="205">
        <v>0</v>
      </c>
      <c r="J1028" s="205">
        <v>0</v>
      </c>
      <c r="K1028" s="63" t="str">
        <f t="shared" si="32"/>
        <v/>
      </c>
    </row>
    <row r="1029" ht="18.95" hidden="1" customHeight="1" spans="1:11">
      <c r="A1029" s="244" t="str">
        <f t="shared" si="31"/>
        <v>否</v>
      </c>
      <c r="B1029" s="239">
        <v>2140402</v>
      </c>
      <c r="C1029" s="240"/>
      <c r="D1029" s="240"/>
      <c r="E1029" s="240" t="s">
        <v>140</v>
      </c>
      <c r="F1029" s="242" t="s">
        <v>1773</v>
      </c>
      <c r="G1029" s="238">
        <v>3</v>
      </c>
      <c r="H1029" s="243" t="s">
        <v>1774</v>
      </c>
      <c r="I1029" s="205">
        <v>0</v>
      </c>
      <c r="J1029" s="205">
        <v>0</v>
      </c>
      <c r="K1029" s="63" t="str">
        <f t="shared" si="32"/>
        <v/>
      </c>
    </row>
    <row r="1030" ht="18.95" hidden="1" customHeight="1" spans="1:11">
      <c r="A1030" s="244" t="str">
        <f t="shared" si="31"/>
        <v>否</v>
      </c>
      <c r="B1030" s="239">
        <v>2140403</v>
      </c>
      <c r="C1030" s="240"/>
      <c r="D1030" s="240"/>
      <c r="E1030" s="240" t="s">
        <v>143</v>
      </c>
      <c r="F1030" s="242" t="s">
        <v>1775</v>
      </c>
      <c r="G1030" s="238">
        <v>3</v>
      </c>
      <c r="H1030" s="243" t="s">
        <v>1776</v>
      </c>
      <c r="I1030" s="205">
        <v>0</v>
      </c>
      <c r="J1030" s="205">
        <v>0</v>
      </c>
      <c r="K1030" s="63" t="str">
        <f t="shared" si="32"/>
        <v/>
      </c>
    </row>
    <row r="1031" ht="18.95" hidden="1" customHeight="1" spans="1:11">
      <c r="A1031" s="244" t="str">
        <f t="shared" si="31"/>
        <v>否</v>
      </c>
      <c r="B1031" s="239">
        <v>2140499</v>
      </c>
      <c r="C1031" s="240"/>
      <c r="D1031" s="240"/>
      <c r="E1031" s="240" t="s">
        <v>167</v>
      </c>
      <c r="F1031" s="242" t="s">
        <v>1777</v>
      </c>
      <c r="G1031" s="238">
        <v>3</v>
      </c>
      <c r="H1031" s="243" t="s">
        <v>2299</v>
      </c>
      <c r="I1031" s="205">
        <v>0</v>
      </c>
      <c r="J1031" s="205">
        <v>0</v>
      </c>
      <c r="K1031" s="63" t="str">
        <f t="shared" si="32"/>
        <v/>
      </c>
    </row>
    <row r="1032" ht="18.95" customHeight="1" spans="1:11">
      <c r="A1032" s="244" t="str">
        <f t="shared" ref="A1032:A1095" si="33">IF(AND(I1032=0,J1032=0),"否","是")</f>
        <v>是</v>
      </c>
      <c r="B1032" s="239">
        <v>21405</v>
      </c>
      <c r="C1032" s="240"/>
      <c r="D1032" s="240" t="s">
        <v>149</v>
      </c>
      <c r="E1032" s="240"/>
      <c r="F1032" s="241" t="s">
        <v>1779</v>
      </c>
      <c r="G1032" s="238"/>
      <c r="H1032" s="204" t="s">
        <v>1780</v>
      </c>
      <c r="I1032" s="205">
        <f>SUM(I1033:I1038)</f>
        <v>0</v>
      </c>
      <c r="J1032" s="205">
        <f>SUM(J1033:J1038)</f>
        <v>89</v>
      </c>
      <c r="K1032" s="63" t="str">
        <f t="shared" si="32"/>
        <v/>
      </c>
    </row>
    <row r="1033" ht="18.95" hidden="1" customHeight="1" spans="1:11">
      <c r="A1033" s="244" t="str">
        <f t="shared" si="33"/>
        <v>否</v>
      </c>
      <c r="B1033" s="239">
        <v>2140501</v>
      </c>
      <c r="C1033" s="240"/>
      <c r="D1033" s="240"/>
      <c r="E1033" s="240" t="s">
        <v>135</v>
      </c>
      <c r="F1033" s="242" t="s">
        <v>138</v>
      </c>
      <c r="G1033" s="238">
        <v>3</v>
      </c>
      <c r="H1033" s="243" t="s">
        <v>1412</v>
      </c>
      <c r="I1033" s="205">
        <v>0</v>
      </c>
      <c r="J1033" s="205">
        <v>0</v>
      </c>
      <c r="K1033" s="63" t="str">
        <f t="shared" si="32"/>
        <v/>
      </c>
    </row>
    <row r="1034" ht="18.95" customHeight="1" spans="1:11">
      <c r="A1034" s="244" t="str">
        <f t="shared" si="33"/>
        <v>是</v>
      </c>
      <c r="B1034" s="239">
        <v>2140502</v>
      </c>
      <c r="C1034" s="240"/>
      <c r="D1034" s="240"/>
      <c r="E1034" s="240" t="s">
        <v>140</v>
      </c>
      <c r="F1034" s="242" t="s">
        <v>141</v>
      </c>
      <c r="G1034" s="238">
        <v>3</v>
      </c>
      <c r="H1034" s="204" t="s">
        <v>1413</v>
      </c>
      <c r="I1034" s="205">
        <v>0</v>
      </c>
      <c r="J1034" s="205">
        <v>89</v>
      </c>
      <c r="K1034" s="63" t="str">
        <f t="shared" si="32"/>
        <v/>
      </c>
    </row>
    <row r="1035" ht="18.95" hidden="1" customHeight="1" spans="1:11">
      <c r="A1035" s="244" t="str">
        <f t="shared" si="33"/>
        <v>否</v>
      </c>
      <c r="B1035" s="239">
        <v>2140503</v>
      </c>
      <c r="C1035" s="240"/>
      <c r="D1035" s="240"/>
      <c r="E1035" s="240" t="s">
        <v>143</v>
      </c>
      <c r="F1035" s="242" t="s">
        <v>144</v>
      </c>
      <c r="G1035" s="238">
        <v>3</v>
      </c>
      <c r="H1035" s="243" t="s">
        <v>1414</v>
      </c>
      <c r="I1035" s="205">
        <v>0</v>
      </c>
      <c r="J1035" s="205">
        <v>0</v>
      </c>
      <c r="K1035" s="63" t="str">
        <f t="shared" si="32"/>
        <v/>
      </c>
    </row>
    <row r="1036" ht="18.95" hidden="1" customHeight="1" spans="1:11">
      <c r="A1036" s="244" t="str">
        <f t="shared" si="33"/>
        <v>否</v>
      </c>
      <c r="B1036" s="239">
        <v>2140504</v>
      </c>
      <c r="C1036" s="240"/>
      <c r="D1036" s="240"/>
      <c r="E1036" s="240" t="s">
        <v>146</v>
      </c>
      <c r="F1036" s="242" t="s">
        <v>1751</v>
      </c>
      <c r="G1036" s="238">
        <v>3</v>
      </c>
      <c r="H1036" s="243" t="s">
        <v>1752</v>
      </c>
      <c r="I1036" s="205">
        <v>0</v>
      </c>
      <c r="J1036" s="205">
        <v>0</v>
      </c>
      <c r="K1036" s="63" t="str">
        <f t="shared" si="32"/>
        <v/>
      </c>
    </row>
    <row r="1037" ht="18.95" hidden="1" customHeight="1" spans="1:11">
      <c r="A1037" s="244" t="str">
        <f t="shared" si="33"/>
        <v>否</v>
      </c>
      <c r="B1037" s="239">
        <v>2140505</v>
      </c>
      <c r="C1037" s="240"/>
      <c r="D1037" s="240"/>
      <c r="E1037" s="240" t="s">
        <v>149</v>
      </c>
      <c r="F1037" s="242" t="s">
        <v>1781</v>
      </c>
      <c r="G1037" s="238">
        <v>3</v>
      </c>
      <c r="H1037" s="243" t="s">
        <v>1782</v>
      </c>
      <c r="I1037" s="205">
        <v>0</v>
      </c>
      <c r="J1037" s="205">
        <v>0</v>
      </c>
      <c r="K1037" s="63" t="str">
        <f t="shared" si="32"/>
        <v/>
      </c>
    </row>
    <row r="1038" ht="18.95" hidden="1" customHeight="1" spans="1:11">
      <c r="A1038" s="244" t="str">
        <f t="shared" si="33"/>
        <v>否</v>
      </c>
      <c r="B1038" s="239">
        <v>2140599</v>
      </c>
      <c r="C1038" s="240"/>
      <c r="D1038" s="240"/>
      <c r="E1038" s="240" t="s">
        <v>167</v>
      </c>
      <c r="F1038" s="242" t="s">
        <v>1783</v>
      </c>
      <c r="G1038" s="238">
        <v>3</v>
      </c>
      <c r="H1038" s="204" t="s">
        <v>1784</v>
      </c>
      <c r="I1038" s="205"/>
      <c r="J1038" s="205">
        <v>0</v>
      </c>
      <c r="K1038" s="63" t="str">
        <f t="shared" si="32"/>
        <v/>
      </c>
    </row>
    <row r="1039" ht="18.95" customHeight="1" spans="1:11">
      <c r="A1039" s="244" t="str">
        <f t="shared" si="33"/>
        <v>是</v>
      </c>
      <c r="B1039" s="239">
        <v>21406</v>
      </c>
      <c r="C1039" s="240"/>
      <c r="D1039" s="240" t="s">
        <v>152</v>
      </c>
      <c r="E1039" s="240"/>
      <c r="F1039" s="241" t="s">
        <v>1785</v>
      </c>
      <c r="G1039" s="238"/>
      <c r="H1039" s="204" t="s">
        <v>1786</v>
      </c>
      <c r="I1039" s="205">
        <f>SUM(I1040:I1043)</f>
        <v>64</v>
      </c>
      <c r="J1039" s="205">
        <f>SUM(J1040:J1043)</f>
        <v>0</v>
      </c>
      <c r="K1039" s="63" t="str">
        <f t="shared" si="32"/>
        <v/>
      </c>
    </row>
    <row r="1040" ht="18.95" hidden="1" customHeight="1" spans="1:11">
      <c r="A1040" s="244" t="str">
        <f t="shared" si="33"/>
        <v>否</v>
      </c>
      <c r="B1040" s="239">
        <v>2140601</v>
      </c>
      <c r="C1040" s="240"/>
      <c r="D1040" s="240"/>
      <c r="E1040" s="240" t="s">
        <v>135</v>
      </c>
      <c r="F1040" s="242" t="s">
        <v>1787</v>
      </c>
      <c r="G1040" s="238">
        <v>3</v>
      </c>
      <c r="H1040" s="204" t="s">
        <v>1788</v>
      </c>
      <c r="I1040" s="205"/>
      <c r="J1040" s="205">
        <v>0</v>
      </c>
      <c r="K1040" s="63" t="str">
        <f t="shared" si="32"/>
        <v/>
      </c>
    </row>
    <row r="1041" ht="18.95" hidden="1" customHeight="1" spans="1:11">
      <c r="A1041" s="244" t="str">
        <f t="shared" si="33"/>
        <v>否</v>
      </c>
      <c r="B1041" s="239">
        <v>2140602</v>
      </c>
      <c r="C1041" s="240"/>
      <c r="D1041" s="240"/>
      <c r="E1041" s="240" t="s">
        <v>140</v>
      </c>
      <c r="F1041" s="242" t="s">
        <v>1789</v>
      </c>
      <c r="G1041" s="238">
        <v>3</v>
      </c>
      <c r="H1041" s="243" t="s">
        <v>1790</v>
      </c>
      <c r="I1041" s="205">
        <v>0</v>
      </c>
      <c r="J1041" s="205">
        <v>0</v>
      </c>
      <c r="K1041" s="63" t="str">
        <f t="shared" si="32"/>
        <v/>
      </c>
    </row>
    <row r="1042" ht="18.95" customHeight="1" spans="1:11">
      <c r="A1042" s="244" t="str">
        <f t="shared" si="33"/>
        <v>是</v>
      </c>
      <c r="B1042" s="239">
        <v>2140603</v>
      </c>
      <c r="C1042" s="240"/>
      <c r="D1042" s="240"/>
      <c r="E1042" s="240" t="s">
        <v>143</v>
      </c>
      <c r="F1042" s="242" t="s">
        <v>1791</v>
      </c>
      <c r="G1042" s="238">
        <v>3</v>
      </c>
      <c r="H1042" s="204" t="s">
        <v>1792</v>
      </c>
      <c r="I1042" s="205">
        <v>64</v>
      </c>
      <c r="J1042" s="205"/>
      <c r="K1042" s="63" t="str">
        <f t="shared" si="32"/>
        <v/>
      </c>
    </row>
    <row r="1043" ht="18.95" hidden="1" customHeight="1" spans="1:11">
      <c r="A1043" s="244" t="str">
        <f t="shared" si="33"/>
        <v>否</v>
      </c>
      <c r="B1043" s="239">
        <v>2140699</v>
      </c>
      <c r="C1043" s="240"/>
      <c r="D1043" s="240"/>
      <c r="E1043" s="240" t="s">
        <v>167</v>
      </c>
      <c r="F1043" s="242" t="s">
        <v>1793</v>
      </c>
      <c r="G1043" s="238">
        <v>3</v>
      </c>
      <c r="H1043" s="204" t="s">
        <v>1794</v>
      </c>
      <c r="I1043" s="205"/>
      <c r="J1043" s="205">
        <v>0</v>
      </c>
      <c r="K1043" s="63" t="str">
        <f t="shared" si="32"/>
        <v/>
      </c>
    </row>
    <row r="1044" ht="18.95" hidden="1" customHeight="1" spans="1:11">
      <c r="A1044" s="244" t="str">
        <f t="shared" si="33"/>
        <v>否</v>
      </c>
      <c r="B1044" s="239">
        <v>21499</v>
      </c>
      <c r="C1044" s="240"/>
      <c r="D1044" s="240" t="s">
        <v>167</v>
      </c>
      <c r="E1044" s="240"/>
      <c r="F1044" s="241" t="s">
        <v>1795</v>
      </c>
      <c r="G1044" s="238"/>
      <c r="H1044" s="243" t="s">
        <v>1796</v>
      </c>
      <c r="I1044" s="205">
        <f>SUM(I1045:I1046)</f>
        <v>0</v>
      </c>
      <c r="J1044" s="205">
        <f>SUM(J1045:J1046)</f>
        <v>0</v>
      </c>
      <c r="K1044" s="63" t="str">
        <f t="shared" si="32"/>
        <v/>
      </c>
    </row>
    <row r="1045" ht="18.95" hidden="1" customHeight="1" spans="1:11">
      <c r="A1045" s="244" t="str">
        <f t="shared" si="33"/>
        <v>否</v>
      </c>
      <c r="B1045" s="239">
        <v>2149901</v>
      </c>
      <c r="C1045" s="240"/>
      <c r="D1045" s="240"/>
      <c r="E1045" s="240" t="s">
        <v>135</v>
      </c>
      <c r="F1045" s="242" t="s">
        <v>1797</v>
      </c>
      <c r="G1045" s="238">
        <v>3</v>
      </c>
      <c r="H1045" s="243" t="s">
        <v>1798</v>
      </c>
      <c r="I1045" s="205">
        <v>0</v>
      </c>
      <c r="J1045" s="205">
        <v>0</v>
      </c>
      <c r="K1045" s="63" t="str">
        <f t="shared" si="32"/>
        <v/>
      </c>
    </row>
    <row r="1046" ht="18.95" hidden="1" customHeight="1" spans="1:11">
      <c r="A1046" s="244" t="str">
        <f t="shared" si="33"/>
        <v>否</v>
      </c>
      <c r="B1046" s="239">
        <v>2149999</v>
      </c>
      <c r="C1046" s="240"/>
      <c r="D1046" s="240"/>
      <c r="E1046" s="240" t="s">
        <v>167</v>
      </c>
      <c r="F1046" s="242" t="s">
        <v>1795</v>
      </c>
      <c r="G1046" s="238">
        <v>3</v>
      </c>
      <c r="H1046" s="243" t="s">
        <v>1799</v>
      </c>
      <c r="I1046" s="205">
        <v>0</v>
      </c>
      <c r="J1046" s="205">
        <v>0</v>
      </c>
      <c r="K1046" s="63" t="str">
        <f t="shared" si="32"/>
        <v/>
      </c>
    </row>
    <row r="1047" s="215" customFormat="1" ht="18.95" customHeight="1" spans="1:11">
      <c r="A1047" s="244" t="str">
        <f t="shared" si="33"/>
        <v>是</v>
      </c>
      <c r="B1047" s="236">
        <v>215</v>
      </c>
      <c r="C1047" s="237" t="s">
        <v>1800</v>
      </c>
      <c r="D1047" s="237" t="s">
        <v>132</v>
      </c>
      <c r="E1047" s="237"/>
      <c r="F1047" s="237" t="s">
        <v>1801</v>
      </c>
      <c r="G1047" s="238"/>
      <c r="H1047" s="202" t="s">
        <v>1802</v>
      </c>
      <c r="I1047" s="203">
        <f>SUMIFS(I$1048:I$1121,$D$1048:$D$1121,"&lt;&gt;")</f>
        <v>6983</v>
      </c>
      <c r="J1047" s="203">
        <f>SUMIFS(J$1048:J$1121,$D$1048:$D$1121,"&lt;&gt;")</f>
        <v>16249</v>
      </c>
      <c r="K1047" s="140">
        <f t="shared" si="32"/>
        <v>1.327</v>
      </c>
    </row>
    <row r="1048" ht="18.95" hidden="1" customHeight="1" spans="1:11">
      <c r="A1048" s="244" t="str">
        <f t="shared" si="33"/>
        <v>否</v>
      </c>
      <c r="B1048" s="239">
        <v>21501</v>
      </c>
      <c r="C1048" s="240"/>
      <c r="D1048" s="240" t="s">
        <v>135</v>
      </c>
      <c r="E1048" s="240"/>
      <c r="F1048" s="241" t="s">
        <v>1803</v>
      </c>
      <c r="G1048" s="238"/>
      <c r="H1048" s="243" t="s">
        <v>1804</v>
      </c>
      <c r="I1048" s="205">
        <f>SUM(I1049:I1057)</f>
        <v>0</v>
      </c>
      <c r="J1048" s="205">
        <f>SUM(J1049:J1057)</f>
        <v>0</v>
      </c>
      <c r="K1048" s="63" t="str">
        <f t="shared" si="32"/>
        <v/>
      </c>
    </row>
    <row r="1049" ht="18.95" hidden="1" customHeight="1" spans="1:11">
      <c r="A1049" s="244" t="str">
        <f t="shared" si="33"/>
        <v>否</v>
      </c>
      <c r="B1049" s="239">
        <v>2150101</v>
      </c>
      <c r="C1049" s="240"/>
      <c r="D1049" s="240"/>
      <c r="E1049" s="240" t="s">
        <v>135</v>
      </c>
      <c r="F1049" s="242" t="s">
        <v>138</v>
      </c>
      <c r="G1049" s="238">
        <v>3</v>
      </c>
      <c r="H1049" s="243" t="s">
        <v>1412</v>
      </c>
      <c r="I1049" s="205">
        <v>0</v>
      </c>
      <c r="J1049" s="205">
        <v>0</v>
      </c>
      <c r="K1049" s="63" t="str">
        <f t="shared" si="32"/>
        <v/>
      </c>
    </row>
    <row r="1050" ht="18.95" hidden="1" customHeight="1" spans="1:11">
      <c r="A1050" s="244" t="str">
        <f t="shared" si="33"/>
        <v>否</v>
      </c>
      <c r="B1050" s="239">
        <v>2150102</v>
      </c>
      <c r="C1050" s="240"/>
      <c r="D1050" s="240"/>
      <c r="E1050" s="240" t="s">
        <v>140</v>
      </c>
      <c r="F1050" s="242" t="s">
        <v>141</v>
      </c>
      <c r="G1050" s="238">
        <v>3</v>
      </c>
      <c r="H1050" s="243" t="s">
        <v>1413</v>
      </c>
      <c r="I1050" s="205">
        <v>0</v>
      </c>
      <c r="J1050" s="205">
        <v>0</v>
      </c>
      <c r="K1050" s="63" t="str">
        <f t="shared" si="32"/>
        <v/>
      </c>
    </row>
    <row r="1051" ht="18.95" hidden="1" customHeight="1" spans="1:11">
      <c r="A1051" s="244" t="str">
        <f t="shared" si="33"/>
        <v>否</v>
      </c>
      <c r="B1051" s="239">
        <v>2150103</v>
      </c>
      <c r="C1051" s="240"/>
      <c r="D1051" s="240"/>
      <c r="E1051" s="240" t="s">
        <v>143</v>
      </c>
      <c r="F1051" s="242" t="s">
        <v>144</v>
      </c>
      <c r="G1051" s="238">
        <v>3</v>
      </c>
      <c r="H1051" s="243" t="s">
        <v>1414</v>
      </c>
      <c r="I1051" s="205">
        <v>0</v>
      </c>
      <c r="J1051" s="205">
        <v>0</v>
      </c>
      <c r="K1051" s="63" t="str">
        <f t="shared" si="32"/>
        <v/>
      </c>
    </row>
    <row r="1052" ht="18.95" hidden="1" customHeight="1" spans="1:11">
      <c r="A1052" s="244" t="str">
        <f t="shared" si="33"/>
        <v>否</v>
      </c>
      <c r="B1052" s="239">
        <v>2150104</v>
      </c>
      <c r="C1052" s="240"/>
      <c r="D1052" s="240"/>
      <c r="E1052" s="240" t="s">
        <v>146</v>
      </c>
      <c r="F1052" s="242" t="s">
        <v>1805</v>
      </c>
      <c r="G1052" s="238">
        <v>3</v>
      </c>
      <c r="H1052" s="243" t="s">
        <v>1806</v>
      </c>
      <c r="I1052" s="205">
        <v>0</v>
      </c>
      <c r="J1052" s="205">
        <v>0</v>
      </c>
      <c r="K1052" s="63" t="str">
        <f t="shared" si="32"/>
        <v/>
      </c>
    </row>
    <row r="1053" ht="18.95" hidden="1" customHeight="1" spans="1:11">
      <c r="A1053" s="244" t="str">
        <f t="shared" si="33"/>
        <v>否</v>
      </c>
      <c r="B1053" s="239">
        <v>2150105</v>
      </c>
      <c r="C1053" s="240"/>
      <c r="D1053" s="240"/>
      <c r="E1053" s="240" t="s">
        <v>149</v>
      </c>
      <c r="F1053" s="242" t="s">
        <v>1807</v>
      </c>
      <c r="G1053" s="238">
        <v>3</v>
      </c>
      <c r="H1053" s="243" t="s">
        <v>1808</v>
      </c>
      <c r="I1053" s="205">
        <v>0</v>
      </c>
      <c r="J1053" s="205">
        <v>0</v>
      </c>
      <c r="K1053" s="63" t="str">
        <f t="shared" si="32"/>
        <v/>
      </c>
    </row>
    <row r="1054" ht="18.95" hidden="1" customHeight="1" spans="1:11">
      <c r="A1054" s="244" t="str">
        <f t="shared" si="33"/>
        <v>否</v>
      </c>
      <c r="B1054" s="239">
        <v>2150106</v>
      </c>
      <c r="C1054" s="240"/>
      <c r="D1054" s="240"/>
      <c r="E1054" s="240" t="s">
        <v>152</v>
      </c>
      <c r="F1054" s="242" t="s">
        <v>1809</v>
      </c>
      <c r="G1054" s="238">
        <v>3</v>
      </c>
      <c r="H1054" s="243" t="s">
        <v>1810</v>
      </c>
      <c r="I1054" s="205">
        <v>0</v>
      </c>
      <c r="J1054" s="205">
        <v>0</v>
      </c>
      <c r="K1054" s="63" t="str">
        <f t="shared" si="32"/>
        <v/>
      </c>
    </row>
    <row r="1055" ht="18.95" hidden="1" customHeight="1" spans="1:11">
      <c r="A1055" s="244" t="str">
        <f t="shared" si="33"/>
        <v>否</v>
      </c>
      <c r="B1055" s="239">
        <v>2150107</v>
      </c>
      <c r="C1055" s="240"/>
      <c r="D1055" s="240"/>
      <c r="E1055" s="240" t="s">
        <v>155</v>
      </c>
      <c r="F1055" s="242" t="s">
        <v>1811</v>
      </c>
      <c r="G1055" s="238">
        <v>3</v>
      </c>
      <c r="H1055" s="243" t="s">
        <v>1812</v>
      </c>
      <c r="I1055" s="205">
        <v>0</v>
      </c>
      <c r="J1055" s="205">
        <v>0</v>
      </c>
      <c r="K1055" s="63" t="str">
        <f t="shared" si="32"/>
        <v/>
      </c>
    </row>
    <row r="1056" ht="18.95" hidden="1" customHeight="1" spans="1:11">
      <c r="A1056" s="244" t="str">
        <f t="shared" si="33"/>
        <v>否</v>
      </c>
      <c r="B1056" s="239">
        <v>2150108</v>
      </c>
      <c r="C1056" s="240"/>
      <c r="D1056" s="240"/>
      <c r="E1056" s="240" t="s">
        <v>158</v>
      </c>
      <c r="F1056" s="242" t="s">
        <v>1813</v>
      </c>
      <c r="G1056" s="238">
        <v>3</v>
      </c>
      <c r="H1056" s="243" t="s">
        <v>1814</v>
      </c>
      <c r="I1056" s="205">
        <v>0</v>
      </c>
      <c r="J1056" s="205">
        <v>0</v>
      </c>
      <c r="K1056" s="63" t="str">
        <f t="shared" si="32"/>
        <v/>
      </c>
    </row>
    <row r="1057" ht="18.95" hidden="1" customHeight="1" spans="1:11">
      <c r="A1057" s="244" t="str">
        <f t="shared" si="33"/>
        <v>否</v>
      </c>
      <c r="B1057" s="239">
        <v>2150199</v>
      </c>
      <c r="C1057" s="240"/>
      <c r="D1057" s="240"/>
      <c r="E1057" s="240" t="s">
        <v>167</v>
      </c>
      <c r="F1057" s="242" t="s">
        <v>1815</v>
      </c>
      <c r="G1057" s="238">
        <v>3</v>
      </c>
      <c r="H1057" s="243" t="s">
        <v>1816</v>
      </c>
      <c r="I1057" s="205">
        <v>0</v>
      </c>
      <c r="J1057" s="205">
        <v>0</v>
      </c>
      <c r="K1057" s="63" t="str">
        <f t="shared" si="32"/>
        <v/>
      </c>
    </row>
    <row r="1058" ht="18.95" hidden="1" customHeight="1" spans="1:11">
      <c r="A1058" s="244" t="str">
        <f t="shared" si="33"/>
        <v>否</v>
      </c>
      <c r="B1058" s="239">
        <v>21502</v>
      </c>
      <c r="C1058" s="240"/>
      <c r="D1058" s="240" t="s">
        <v>140</v>
      </c>
      <c r="E1058" s="240"/>
      <c r="F1058" s="241" t="s">
        <v>1817</v>
      </c>
      <c r="G1058" s="238"/>
      <c r="H1058" s="243" t="s">
        <v>1818</v>
      </c>
      <c r="I1058" s="205">
        <f>SUM(I1059:I1073)</f>
        <v>0</v>
      </c>
      <c r="J1058" s="205">
        <f>SUM(J1059:J1073)</f>
        <v>0</v>
      </c>
      <c r="K1058" s="63" t="str">
        <f t="shared" si="32"/>
        <v/>
      </c>
    </row>
    <row r="1059" ht="18.95" hidden="1" customHeight="1" spans="1:11">
      <c r="A1059" s="244" t="str">
        <f t="shared" si="33"/>
        <v>否</v>
      </c>
      <c r="B1059" s="239">
        <v>2150201</v>
      </c>
      <c r="C1059" s="240"/>
      <c r="D1059" s="240"/>
      <c r="E1059" s="240" t="s">
        <v>135</v>
      </c>
      <c r="F1059" s="242" t="s">
        <v>138</v>
      </c>
      <c r="G1059" s="238">
        <v>3</v>
      </c>
      <c r="H1059" s="243" t="s">
        <v>1412</v>
      </c>
      <c r="I1059" s="205">
        <v>0</v>
      </c>
      <c r="J1059" s="205">
        <v>0</v>
      </c>
      <c r="K1059" s="63" t="str">
        <f t="shared" si="32"/>
        <v/>
      </c>
    </row>
    <row r="1060" ht="18.95" hidden="1" customHeight="1" spans="1:11">
      <c r="A1060" s="244" t="str">
        <f t="shared" si="33"/>
        <v>否</v>
      </c>
      <c r="B1060" s="239">
        <v>2150202</v>
      </c>
      <c r="C1060" s="240"/>
      <c r="D1060" s="240"/>
      <c r="E1060" s="240" t="s">
        <v>140</v>
      </c>
      <c r="F1060" s="242" t="s">
        <v>141</v>
      </c>
      <c r="G1060" s="238">
        <v>3</v>
      </c>
      <c r="H1060" s="243" t="s">
        <v>1413</v>
      </c>
      <c r="I1060" s="205">
        <v>0</v>
      </c>
      <c r="J1060" s="205">
        <v>0</v>
      </c>
      <c r="K1060" s="63" t="str">
        <f t="shared" si="32"/>
        <v/>
      </c>
    </row>
    <row r="1061" ht="18.95" hidden="1" customHeight="1" spans="1:11">
      <c r="A1061" s="244" t="str">
        <f t="shared" si="33"/>
        <v>否</v>
      </c>
      <c r="B1061" s="239">
        <v>2150203</v>
      </c>
      <c r="C1061" s="240"/>
      <c r="D1061" s="240"/>
      <c r="E1061" s="240" t="s">
        <v>143</v>
      </c>
      <c r="F1061" s="242" t="s">
        <v>144</v>
      </c>
      <c r="G1061" s="238">
        <v>3</v>
      </c>
      <c r="H1061" s="243" t="s">
        <v>1414</v>
      </c>
      <c r="I1061" s="205">
        <v>0</v>
      </c>
      <c r="J1061" s="205">
        <v>0</v>
      </c>
      <c r="K1061" s="63" t="str">
        <f t="shared" si="32"/>
        <v/>
      </c>
    </row>
    <row r="1062" ht="18.95" hidden="1" customHeight="1" spans="1:11">
      <c r="A1062" s="244" t="str">
        <f t="shared" si="33"/>
        <v>否</v>
      </c>
      <c r="B1062" s="239">
        <v>2150204</v>
      </c>
      <c r="C1062" s="240"/>
      <c r="D1062" s="240"/>
      <c r="E1062" s="240" t="s">
        <v>146</v>
      </c>
      <c r="F1062" s="242" t="s">
        <v>1819</v>
      </c>
      <c r="G1062" s="238">
        <v>3</v>
      </c>
      <c r="H1062" s="243" t="s">
        <v>1820</v>
      </c>
      <c r="I1062" s="205">
        <v>0</v>
      </c>
      <c r="J1062" s="205">
        <v>0</v>
      </c>
      <c r="K1062" s="63" t="str">
        <f t="shared" si="32"/>
        <v/>
      </c>
    </row>
    <row r="1063" ht="18.95" hidden="1" customHeight="1" spans="1:11">
      <c r="A1063" s="244" t="str">
        <f t="shared" si="33"/>
        <v>否</v>
      </c>
      <c r="B1063" s="239">
        <v>2150205</v>
      </c>
      <c r="C1063" s="240"/>
      <c r="D1063" s="240"/>
      <c r="E1063" s="240" t="s">
        <v>149</v>
      </c>
      <c r="F1063" s="242" t="s">
        <v>1821</v>
      </c>
      <c r="G1063" s="238">
        <v>3</v>
      </c>
      <c r="H1063" s="243" t="s">
        <v>1822</v>
      </c>
      <c r="I1063" s="205">
        <v>0</v>
      </c>
      <c r="J1063" s="205">
        <v>0</v>
      </c>
      <c r="K1063" s="63" t="str">
        <f t="shared" si="32"/>
        <v/>
      </c>
    </row>
    <row r="1064" ht="18.95" hidden="1" customHeight="1" spans="1:11">
      <c r="A1064" s="244" t="str">
        <f t="shared" si="33"/>
        <v>否</v>
      </c>
      <c r="B1064" s="239">
        <v>2150206</v>
      </c>
      <c r="C1064" s="240"/>
      <c r="D1064" s="240"/>
      <c r="E1064" s="240" t="s">
        <v>152</v>
      </c>
      <c r="F1064" s="242" t="s">
        <v>1823</v>
      </c>
      <c r="G1064" s="238">
        <v>3</v>
      </c>
      <c r="H1064" s="243" t="s">
        <v>1824</v>
      </c>
      <c r="I1064" s="205">
        <v>0</v>
      </c>
      <c r="J1064" s="205">
        <v>0</v>
      </c>
      <c r="K1064" s="63" t="str">
        <f t="shared" si="32"/>
        <v/>
      </c>
    </row>
    <row r="1065" ht="18.95" hidden="1" customHeight="1" spans="1:11">
      <c r="A1065" s="244" t="str">
        <f t="shared" si="33"/>
        <v>否</v>
      </c>
      <c r="B1065" s="239">
        <v>2150207</v>
      </c>
      <c r="C1065" s="240"/>
      <c r="D1065" s="240"/>
      <c r="E1065" s="240" t="s">
        <v>155</v>
      </c>
      <c r="F1065" s="242" t="s">
        <v>1825</v>
      </c>
      <c r="G1065" s="238">
        <v>3</v>
      </c>
      <c r="H1065" s="243" t="s">
        <v>1826</v>
      </c>
      <c r="I1065" s="205">
        <v>0</v>
      </c>
      <c r="J1065" s="205">
        <v>0</v>
      </c>
      <c r="K1065" s="63" t="str">
        <f t="shared" ref="K1065:K1129" si="34">IF(OR(VALUE(J1065)=0,ISERROR(J1065/I1065-1)),"",ROUND(J1065/I1065-1,3))</f>
        <v/>
      </c>
    </row>
    <row r="1066" ht="18.95" hidden="1" customHeight="1" spans="1:11">
      <c r="A1066" s="244" t="str">
        <f t="shared" si="33"/>
        <v>否</v>
      </c>
      <c r="B1066" s="239">
        <v>2150208</v>
      </c>
      <c r="C1066" s="240"/>
      <c r="D1066" s="240"/>
      <c r="E1066" s="240" t="s">
        <v>158</v>
      </c>
      <c r="F1066" s="242" t="s">
        <v>1827</v>
      </c>
      <c r="G1066" s="238">
        <v>3</v>
      </c>
      <c r="H1066" s="243" t="s">
        <v>1828</v>
      </c>
      <c r="I1066" s="205">
        <v>0</v>
      </c>
      <c r="J1066" s="205">
        <v>0</v>
      </c>
      <c r="K1066" s="63" t="str">
        <f t="shared" si="34"/>
        <v/>
      </c>
    </row>
    <row r="1067" ht="18.95" hidden="1" customHeight="1" spans="1:11">
      <c r="A1067" s="244" t="str">
        <f t="shared" si="33"/>
        <v>否</v>
      </c>
      <c r="B1067" s="239">
        <v>2150209</v>
      </c>
      <c r="C1067" s="240"/>
      <c r="D1067" s="240"/>
      <c r="E1067" s="240" t="s">
        <v>161</v>
      </c>
      <c r="F1067" s="242" t="s">
        <v>1829</v>
      </c>
      <c r="G1067" s="238">
        <v>3</v>
      </c>
      <c r="H1067" s="243" t="s">
        <v>1830</v>
      </c>
      <c r="I1067" s="205">
        <v>0</v>
      </c>
      <c r="J1067" s="205">
        <v>0</v>
      </c>
      <c r="K1067" s="63" t="str">
        <f t="shared" si="34"/>
        <v/>
      </c>
    </row>
    <row r="1068" ht="18.95" hidden="1" customHeight="1" spans="1:11">
      <c r="A1068" s="244" t="str">
        <f t="shared" si="33"/>
        <v>否</v>
      </c>
      <c r="B1068" s="239">
        <v>2150210</v>
      </c>
      <c r="C1068" s="240"/>
      <c r="D1068" s="240"/>
      <c r="E1068" s="240" t="s">
        <v>272</v>
      </c>
      <c r="F1068" s="242" t="s">
        <v>1831</v>
      </c>
      <c r="G1068" s="238">
        <v>3</v>
      </c>
      <c r="H1068" s="243" t="s">
        <v>1832</v>
      </c>
      <c r="I1068" s="205">
        <v>0</v>
      </c>
      <c r="J1068" s="205">
        <v>0</v>
      </c>
      <c r="K1068" s="63" t="str">
        <f t="shared" si="34"/>
        <v/>
      </c>
    </row>
    <row r="1069" ht="18.95" hidden="1" customHeight="1" spans="1:11">
      <c r="A1069" s="244" t="str">
        <f t="shared" si="33"/>
        <v>否</v>
      </c>
      <c r="B1069" s="239">
        <v>2150212</v>
      </c>
      <c r="C1069" s="240"/>
      <c r="D1069" s="240"/>
      <c r="E1069" s="240" t="s">
        <v>292</v>
      </c>
      <c r="F1069" s="242" t="s">
        <v>1833</v>
      </c>
      <c r="G1069" s="238">
        <v>3</v>
      </c>
      <c r="H1069" s="243" t="s">
        <v>1834</v>
      </c>
      <c r="I1069" s="205">
        <v>0</v>
      </c>
      <c r="J1069" s="205">
        <v>0</v>
      </c>
      <c r="K1069" s="63" t="str">
        <f t="shared" si="34"/>
        <v/>
      </c>
    </row>
    <row r="1070" ht="18.95" hidden="1" customHeight="1" spans="1:11">
      <c r="A1070" s="244" t="str">
        <f t="shared" si="33"/>
        <v>否</v>
      </c>
      <c r="B1070" s="239">
        <v>2150213</v>
      </c>
      <c r="C1070" s="240"/>
      <c r="D1070" s="240"/>
      <c r="E1070" s="240" t="s">
        <v>307</v>
      </c>
      <c r="F1070" s="242" t="s">
        <v>1835</v>
      </c>
      <c r="G1070" s="238">
        <v>3</v>
      </c>
      <c r="H1070" s="243" t="s">
        <v>1836</v>
      </c>
      <c r="I1070" s="205">
        <v>0</v>
      </c>
      <c r="J1070" s="205">
        <v>0</v>
      </c>
      <c r="K1070" s="63" t="str">
        <f t="shared" si="34"/>
        <v/>
      </c>
    </row>
    <row r="1071" ht="18.95" hidden="1" customHeight="1" spans="1:11">
      <c r="A1071" s="244" t="str">
        <f t="shared" si="33"/>
        <v>否</v>
      </c>
      <c r="B1071" s="239">
        <v>2150214</v>
      </c>
      <c r="C1071" s="240"/>
      <c r="D1071" s="240"/>
      <c r="E1071" s="240" t="s">
        <v>322</v>
      </c>
      <c r="F1071" s="242" t="s">
        <v>1837</v>
      </c>
      <c r="G1071" s="238">
        <v>3</v>
      </c>
      <c r="H1071" s="243" t="s">
        <v>1838</v>
      </c>
      <c r="I1071" s="205">
        <v>0</v>
      </c>
      <c r="J1071" s="205">
        <v>0</v>
      </c>
      <c r="K1071" s="63" t="str">
        <f t="shared" si="34"/>
        <v/>
      </c>
    </row>
    <row r="1072" ht="18.95" hidden="1" customHeight="1" spans="1:11">
      <c r="A1072" s="244" t="str">
        <f t="shared" si="33"/>
        <v>否</v>
      </c>
      <c r="B1072" s="239">
        <v>2150215</v>
      </c>
      <c r="C1072" s="240"/>
      <c r="D1072" s="240"/>
      <c r="E1072" s="240" t="s">
        <v>339</v>
      </c>
      <c r="F1072" s="242" t="s">
        <v>1839</v>
      </c>
      <c r="G1072" s="238">
        <v>3</v>
      </c>
      <c r="H1072" s="243" t="s">
        <v>1840</v>
      </c>
      <c r="I1072" s="205">
        <v>0</v>
      </c>
      <c r="J1072" s="205">
        <v>0</v>
      </c>
      <c r="K1072" s="63" t="str">
        <f t="shared" si="34"/>
        <v/>
      </c>
    </row>
    <row r="1073" ht="18.95" hidden="1" customHeight="1" spans="1:11">
      <c r="A1073" s="244" t="str">
        <f t="shared" si="33"/>
        <v>否</v>
      </c>
      <c r="B1073" s="239">
        <v>2150299</v>
      </c>
      <c r="C1073" s="240"/>
      <c r="D1073" s="240"/>
      <c r="E1073" s="240" t="s">
        <v>167</v>
      </c>
      <c r="F1073" s="242" t="s">
        <v>1841</v>
      </c>
      <c r="G1073" s="238">
        <v>3</v>
      </c>
      <c r="H1073" s="243" t="s">
        <v>1842</v>
      </c>
      <c r="I1073" s="205">
        <v>0</v>
      </c>
      <c r="J1073" s="205">
        <v>0</v>
      </c>
      <c r="K1073" s="63" t="str">
        <f t="shared" si="34"/>
        <v/>
      </c>
    </row>
    <row r="1074" ht="18.95" customHeight="1" spans="1:11">
      <c r="A1074" s="244" t="str">
        <f t="shared" si="33"/>
        <v>是</v>
      </c>
      <c r="B1074" s="239">
        <v>21503</v>
      </c>
      <c r="C1074" s="240"/>
      <c r="D1074" s="240" t="s">
        <v>143</v>
      </c>
      <c r="E1074" s="240"/>
      <c r="F1074" s="241" t="s">
        <v>1843</v>
      </c>
      <c r="G1074" s="238"/>
      <c r="H1074" s="204" t="s">
        <v>1844</v>
      </c>
      <c r="I1074" s="205">
        <f>SUM(I1075:I1078)</f>
        <v>107</v>
      </c>
      <c r="J1074" s="205">
        <f>SUM(J1075:J1078)</f>
        <v>284</v>
      </c>
      <c r="K1074" s="63">
        <f t="shared" si="34"/>
        <v>1.654</v>
      </c>
    </row>
    <row r="1075" ht="18.95" hidden="1" customHeight="1" spans="1:11">
      <c r="A1075" s="244" t="str">
        <f t="shared" si="33"/>
        <v>否</v>
      </c>
      <c r="B1075" s="239">
        <v>2150301</v>
      </c>
      <c r="C1075" s="240"/>
      <c r="D1075" s="240"/>
      <c r="E1075" s="240" t="s">
        <v>135</v>
      </c>
      <c r="F1075" s="242" t="s">
        <v>138</v>
      </c>
      <c r="G1075" s="238">
        <v>3</v>
      </c>
      <c r="H1075" s="243" t="s">
        <v>1412</v>
      </c>
      <c r="I1075" s="205">
        <v>0</v>
      </c>
      <c r="J1075" s="205">
        <v>0</v>
      </c>
      <c r="K1075" s="63" t="str">
        <f t="shared" si="34"/>
        <v/>
      </c>
    </row>
    <row r="1076" ht="18.95" hidden="1" customHeight="1" spans="1:11">
      <c r="A1076" s="244" t="str">
        <f t="shared" si="33"/>
        <v>否</v>
      </c>
      <c r="B1076" s="239">
        <v>2150302</v>
      </c>
      <c r="C1076" s="240"/>
      <c r="D1076" s="240"/>
      <c r="E1076" s="240" t="s">
        <v>140</v>
      </c>
      <c r="F1076" s="242" t="s">
        <v>141</v>
      </c>
      <c r="G1076" s="238">
        <v>3</v>
      </c>
      <c r="H1076" s="243" t="s">
        <v>1413</v>
      </c>
      <c r="I1076" s="205">
        <v>0</v>
      </c>
      <c r="J1076" s="205">
        <v>0</v>
      </c>
      <c r="K1076" s="63" t="str">
        <f t="shared" si="34"/>
        <v/>
      </c>
    </row>
    <row r="1077" ht="18.95" hidden="1" customHeight="1" spans="1:11">
      <c r="A1077" s="244" t="str">
        <f t="shared" si="33"/>
        <v>否</v>
      </c>
      <c r="B1077" s="239">
        <v>2150303</v>
      </c>
      <c r="C1077" s="240"/>
      <c r="D1077" s="240"/>
      <c r="E1077" s="240" t="s">
        <v>143</v>
      </c>
      <c r="F1077" s="242" t="s">
        <v>144</v>
      </c>
      <c r="G1077" s="238">
        <v>3</v>
      </c>
      <c r="H1077" s="243" t="s">
        <v>1414</v>
      </c>
      <c r="I1077" s="205">
        <v>0</v>
      </c>
      <c r="J1077" s="205">
        <v>0</v>
      </c>
      <c r="K1077" s="63" t="str">
        <f t="shared" si="34"/>
        <v/>
      </c>
    </row>
    <row r="1078" ht="18.95" customHeight="1" spans="1:11">
      <c r="A1078" s="244" t="str">
        <f t="shared" si="33"/>
        <v>是</v>
      </c>
      <c r="B1078" s="239">
        <v>2150399</v>
      </c>
      <c r="C1078" s="240"/>
      <c r="D1078" s="240"/>
      <c r="E1078" s="240" t="s">
        <v>167</v>
      </c>
      <c r="F1078" s="242" t="s">
        <v>1845</v>
      </c>
      <c r="G1078" s="238">
        <v>3</v>
      </c>
      <c r="H1078" s="204" t="s">
        <v>1846</v>
      </c>
      <c r="I1078" s="205">
        <v>107</v>
      </c>
      <c r="J1078" s="205">
        <v>284</v>
      </c>
      <c r="K1078" s="63">
        <f t="shared" si="34"/>
        <v>1.654</v>
      </c>
    </row>
    <row r="1079" ht="18.95" customHeight="1" spans="1:11">
      <c r="A1079" s="244" t="str">
        <f t="shared" si="33"/>
        <v>是</v>
      </c>
      <c r="B1079" s="239">
        <v>21505</v>
      </c>
      <c r="C1079" s="240"/>
      <c r="D1079" s="240" t="s">
        <v>149</v>
      </c>
      <c r="E1079" s="240"/>
      <c r="F1079" s="241" t="s">
        <v>1847</v>
      </c>
      <c r="G1079" s="238"/>
      <c r="H1079" s="204" t="s">
        <v>1848</v>
      </c>
      <c r="I1079" s="205">
        <f>SUM(I1080:I1092)</f>
        <v>5679</v>
      </c>
      <c r="J1079" s="205">
        <f>SUM(J1080:J1092)</f>
        <v>5110</v>
      </c>
      <c r="K1079" s="63">
        <f t="shared" si="34"/>
        <v>-0.1</v>
      </c>
    </row>
    <row r="1080" ht="18.95" customHeight="1" spans="1:11">
      <c r="A1080" s="244" t="str">
        <f t="shared" si="33"/>
        <v>是</v>
      </c>
      <c r="B1080" s="239">
        <v>2150501</v>
      </c>
      <c r="C1080" s="240"/>
      <c r="D1080" s="240"/>
      <c r="E1080" s="240" t="s">
        <v>135</v>
      </c>
      <c r="F1080" s="242" t="s">
        <v>138</v>
      </c>
      <c r="G1080" s="238">
        <v>3</v>
      </c>
      <c r="H1080" s="204" t="s">
        <v>1412</v>
      </c>
      <c r="I1080" s="205">
        <v>1072</v>
      </c>
      <c r="J1080" s="205">
        <v>1320</v>
      </c>
      <c r="K1080" s="63">
        <f t="shared" si="34"/>
        <v>0.231</v>
      </c>
    </row>
    <row r="1081" ht="18.95" customHeight="1" spans="1:11">
      <c r="A1081" s="244" t="str">
        <f t="shared" si="33"/>
        <v>是</v>
      </c>
      <c r="B1081" s="239">
        <v>2150502</v>
      </c>
      <c r="C1081" s="240"/>
      <c r="D1081" s="240"/>
      <c r="E1081" s="240" t="s">
        <v>140</v>
      </c>
      <c r="F1081" s="242" t="s">
        <v>141</v>
      </c>
      <c r="G1081" s="238">
        <v>3</v>
      </c>
      <c r="H1081" s="204" t="s">
        <v>1413</v>
      </c>
      <c r="I1081" s="205">
        <v>886</v>
      </c>
      <c r="J1081" s="205">
        <v>1069</v>
      </c>
      <c r="K1081" s="63">
        <f t="shared" si="34"/>
        <v>0.207</v>
      </c>
    </row>
    <row r="1082" ht="18.95" hidden="1" customHeight="1" spans="1:11">
      <c r="A1082" s="244" t="str">
        <f t="shared" si="33"/>
        <v>否</v>
      </c>
      <c r="B1082" s="239">
        <v>2150503</v>
      </c>
      <c r="C1082" s="240"/>
      <c r="D1082" s="240"/>
      <c r="E1082" s="240" t="s">
        <v>143</v>
      </c>
      <c r="F1082" s="242" t="s">
        <v>144</v>
      </c>
      <c r="G1082" s="238">
        <v>3</v>
      </c>
      <c r="H1082" s="243" t="s">
        <v>1414</v>
      </c>
      <c r="I1082" s="205">
        <v>0</v>
      </c>
      <c r="J1082" s="205">
        <v>0</v>
      </c>
      <c r="K1082" s="63" t="str">
        <f t="shared" si="34"/>
        <v/>
      </c>
    </row>
    <row r="1083" ht="18.95" hidden="1" customHeight="1" spans="1:11">
      <c r="A1083" s="244" t="str">
        <f t="shared" si="33"/>
        <v>否</v>
      </c>
      <c r="B1083" s="239">
        <v>2150505</v>
      </c>
      <c r="C1083" s="240"/>
      <c r="D1083" s="240"/>
      <c r="E1083" s="240" t="s">
        <v>149</v>
      </c>
      <c r="F1083" s="242" t="s">
        <v>1849</v>
      </c>
      <c r="G1083" s="238">
        <v>3</v>
      </c>
      <c r="H1083" s="243" t="s">
        <v>1850</v>
      </c>
      <c r="I1083" s="205">
        <v>0</v>
      </c>
      <c r="J1083" s="205">
        <v>0</v>
      </c>
      <c r="K1083" s="63" t="str">
        <f t="shared" si="34"/>
        <v/>
      </c>
    </row>
    <row r="1084" ht="18.95" hidden="1" customHeight="1" spans="1:11">
      <c r="A1084" s="244" t="str">
        <f t="shared" si="33"/>
        <v>否</v>
      </c>
      <c r="B1084" s="239">
        <v>2150506</v>
      </c>
      <c r="C1084" s="240"/>
      <c r="D1084" s="240"/>
      <c r="E1084" s="240" t="s">
        <v>152</v>
      </c>
      <c r="F1084" s="242" t="s">
        <v>1851</v>
      </c>
      <c r="G1084" s="238">
        <v>3</v>
      </c>
      <c r="H1084" s="243" t="s">
        <v>1852</v>
      </c>
      <c r="I1084" s="205">
        <v>0</v>
      </c>
      <c r="J1084" s="205">
        <v>0</v>
      </c>
      <c r="K1084" s="63" t="str">
        <f t="shared" si="34"/>
        <v/>
      </c>
    </row>
    <row r="1085" ht="18.95" hidden="1" customHeight="1" spans="1:11">
      <c r="A1085" s="244" t="str">
        <f t="shared" si="33"/>
        <v>否</v>
      </c>
      <c r="B1085" s="239">
        <v>2150507</v>
      </c>
      <c r="C1085" s="240"/>
      <c r="D1085" s="240"/>
      <c r="E1085" s="240" t="s">
        <v>155</v>
      </c>
      <c r="F1085" s="242" t="s">
        <v>1853</v>
      </c>
      <c r="G1085" s="238">
        <v>3</v>
      </c>
      <c r="H1085" s="243" t="s">
        <v>1854</v>
      </c>
      <c r="I1085" s="205">
        <v>0</v>
      </c>
      <c r="J1085" s="205">
        <v>0</v>
      </c>
      <c r="K1085" s="63" t="str">
        <f t="shared" si="34"/>
        <v/>
      </c>
    </row>
    <row r="1086" ht="18.95" customHeight="1" spans="1:11">
      <c r="A1086" s="244" t="str">
        <f t="shared" si="33"/>
        <v>是</v>
      </c>
      <c r="B1086" s="239">
        <v>2150508</v>
      </c>
      <c r="C1086" s="240"/>
      <c r="D1086" s="240"/>
      <c r="E1086" s="240" t="s">
        <v>158</v>
      </c>
      <c r="F1086" s="242" t="s">
        <v>1855</v>
      </c>
      <c r="G1086" s="238">
        <v>3</v>
      </c>
      <c r="H1086" s="204" t="s">
        <v>1856</v>
      </c>
      <c r="I1086" s="205">
        <v>113</v>
      </c>
      <c r="J1086" s="205">
        <v>441</v>
      </c>
      <c r="K1086" s="63">
        <f t="shared" si="34"/>
        <v>2.903</v>
      </c>
    </row>
    <row r="1087" ht="18.95" hidden="1" customHeight="1" spans="1:11">
      <c r="A1087" s="244" t="str">
        <f t="shared" si="33"/>
        <v>否</v>
      </c>
      <c r="B1087" s="239">
        <v>2150509</v>
      </c>
      <c r="C1087" s="240"/>
      <c r="D1087" s="240"/>
      <c r="E1087" s="240" t="s">
        <v>161</v>
      </c>
      <c r="F1087" s="242" t="s">
        <v>1857</v>
      </c>
      <c r="G1087" s="238">
        <v>3</v>
      </c>
      <c r="H1087" s="243" t="s">
        <v>1858</v>
      </c>
      <c r="I1087" s="205">
        <v>0</v>
      </c>
      <c r="J1087" s="205">
        <v>0</v>
      </c>
      <c r="K1087" s="63" t="str">
        <f t="shared" si="34"/>
        <v/>
      </c>
    </row>
    <row r="1088" ht="18.95" customHeight="1" spans="1:11">
      <c r="A1088" s="244" t="str">
        <f t="shared" si="33"/>
        <v>是</v>
      </c>
      <c r="B1088" s="239">
        <v>2150510</v>
      </c>
      <c r="C1088" s="240"/>
      <c r="D1088" s="240"/>
      <c r="E1088" s="240" t="s">
        <v>272</v>
      </c>
      <c r="F1088" s="242" t="s">
        <v>1859</v>
      </c>
      <c r="G1088" s="238">
        <v>3</v>
      </c>
      <c r="H1088" s="204" t="s">
        <v>1860</v>
      </c>
      <c r="I1088" s="205">
        <v>3509</v>
      </c>
      <c r="J1088" s="205">
        <v>2280</v>
      </c>
      <c r="K1088" s="63">
        <f t="shared" si="34"/>
        <v>-0.35</v>
      </c>
    </row>
    <row r="1089" ht="18.95" hidden="1" customHeight="1" spans="1:11">
      <c r="A1089" s="244" t="str">
        <f t="shared" si="33"/>
        <v>否</v>
      </c>
      <c r="B1089" s="239">
        <v>2150511</v>
      </c>
      <c r="C1089" s="240"/>
      <c r="D1089" s="240"/>
      <c r="E1089" s="240" t="s">
        <v>289</v>
      </c>
      <c r="F1089" s="242" t="s">
        <v>1861</v>
      </c>
      <c r="G1089" s="238">
        <v>3</v>
      </c>
      <c r="H1089" s="243" t="s">
        <v>1862</v>
      </c>
      <c r="I1089" s="205">
        <v>0</v>
      </c>
      <c r="J1089" s="205">
        <v>0</v>
      </c>
      <c r="K1089" s="63" t="str">
        <f t="shared" si="34"/>
        <v/>
      </c>
    </row>
    <row r="1090" ht="18.95" hidden="1" customHeight="1" spans="1:11">
      <c r="A1090" s="244" t="str">
        <f t="shared" si="33"/>
        <v>否</v>
      </c>
      <c r="B1090" s="239">
        <v>2150513</v>
      </c>
      <c r="C1090" s="240"/>
      <c r="D1090" s="240"/>
      <c r="E1090" s="240" t="s">
        <v>307</v>
      </c>
      <c r="F1090" s="242" t="s">
        <v>1751</v>
      </c>
      <c r="G1090" s="238">
        <v>3</v>
      </c>
      <c r="H1090" s="243" t="s">
        <v>1752</v>
      </c>
      <c r="I1090" s="205">
        <v>0</v>
      </c>
      <c r="J1090" s="205">
        <v>0</v>
      </c>
      <c r="K1090" s="63" t="str">
        <f t="shared" si="34"/>
        <v/>
      </c>
    </row>
    <row r="1091" ht="18.95" hidden="1" customHeight="1" spans="1:11">
      <c r="A1091" s="244" t="str">
        <f t="shared" si="33"/>
        <v>否</v>
      </c>
      <c r="B1091" s="239">
        <v>2150515</v>
      </c>
      <c r="C1091" s="240"/>
      <c r="D1091" s="240"/>
      <c r="E1091" s="240" t="s">
        <v>339</v>
      </c>
      <c r="F1091" s="242" t="s">
        <v>1863</v>
      </c>
      <c r="G1091" s="238">
        <v>3</v>
      </c>
      <c r="H1091" s="243" t="s">
        <v>1864</v>
      </c>
      <c r="I1091" s="205">
        <v>0</v>
      </c>
      <c r="J1091" s="205">
        <v>0</v>
      </c>
      <c r="K1091" s="63" t="str">
        <f t="shared" si="34"/>
        <v/>
      </c>
    </row>
    <row r="1092" ht="18.95" customHeight="1" spans="1:11">
      <c r="A1092" s="244" t="str">
        <f t="shared" si="33"/>
        <v>是</v>
      </c>
      <c r="B1092" s="239">
        <v>2150599</v>
      </c>
      <c r="C1092" s="240"/>
      <c r="D1092" s="240"/>
      <c r="E1092" s="240" t="s">
        <v>167</v>
      </c>
      <c r="F1092" s="242" t="s">
        <v>1865</v>
      </c>
      <c r="G1092" s="238">
        <v>3</v>
      </c>
      <c r="H1092" s="204" t="s">
        <v>1866</v>
      </c>
      <c r="I1092" s="205">
        <v>99</v>
      </c>
      <c r="J1092" s="205">
        <v>0</v>
      </c>
      <c r="K1092" s="63" t="str">
        <f t="shared" si="34"/>
        <v/>
      </c>
    </row>
    <row r="1093" ht="18.95" customHeight="1" spans="1:11">
      <c r="A1093" s="244" t="str">
        <f t="shared" si="33"/>
        <v>是</v>
      </c>
      <c r="B1093" s="239">
        <v>21506</v>
      </c>
      <c r="C1093" s="240"/>
      <c r="D1093" s="240" t="s">
        <v>152</v>
      </c>
      <c r="E1093" s="240"/>
      <c r="F1093" s="241" t="s">
        <v>1867</v>
      </c>
      <c r="G1093" s="238"/>
      <c r="H1093" s="204" t="s">
        <v>1868</v>
      </c>
      <c r="I1093" s="205">
        <f>SUM(I1094:I1101)</f>
        <v>600</v>
      </c>
      <c r="J1093" s="205">
        <f>SUM(J1094:J1101)</f>
        <v>808</v>
      </c>
      <c r="K1093" s="63">
        <f t="shared" si="34"/>
        <v>0.347</v>
      </c>
    </row>
    <row r="1094" ht="18.95" customHeight="1" spans="1:11">
      <c r="A1094" s="244" t="str">
        <f t="shared" si="33"/>
        <v>是</v>
      </c>
      <c r="B1094" s="239">
        <v>2150601</v>
      </c>
      <c r="C1094" s="240"/>
      <c r="D1094" s="240"/>
      <c r="E1094" s="240" t="s">
        <v>135</v>
      </c>
      <c r="F1094" s="242" t="s">
        <v>138</v>
      </c>
      <c r="G1094" s="238">
        <v>3</v>
      </c>
      <c r="H1094" s="204" t="s">
        <v>1412</v>
      </c>
      <c r="I1094" s="205">
        <v>414</v>
      </c>
      <c r="J1094" s="205">
        <v>520</v>
      </c>
      <c r="K1094" s="63">
        <f t="shared" si="34"/>
        <v>0.256</v>
      </c>
    </row>
    <row r="1095" ht="18.95" customHeight="1" spans="1:11">
      <c r="A1095" s="244" t="str">
        <f t="shared" si="33"/>
        <v>是</v>
      </c>
      <c r="B1095" s="239">
        <v>2150602</v>
      </c>
      <c r="C1095" s="240"/>
      <c r="D1095" s="240"/>
      <c r="E1095" s="240" t="s">
        <v>140</v>
      </c>
      <c r="F1095" s="242" t="s">
        <v>141</v>
      </c>
      <c r="G1095" s="238">
        <v>3</v>
      </c>
      <c r="H1095" s="204" t="s">
        <v>1413</v>
      </c>
      <c r="I1095" s="205">
        <v>120</v>
      </c>
      <c r="J1095" s="205">
        <v>44</v>
      </c>
      <c r="K1095" s="63">
        <f t="shared" si="34"/>
        <v>-0.633</v>
      </c>
    </row>
    <row r="1096" ht="18.95" hidden="1" customHeight="1" spans="1:11">
      <c r="A1096" s="244" t="str">
        <f t="shared" ref="A1096:A1159" si="35">IF(AND(I1096=0,J1096=0),"否","是")</f>
        <v>否</v>
      </c>
      <c r="B1096" s="239">
        <v>2150603</v>
      </c>
      <c r="C1096" s="240"/>
      <c r="D1096" s="240"/>
      <c r="E1096" s="240" t="s">
        <v>143</v>
      </c>
      <c r="F1096" s="242" t="s">
        <v>144</v>
      </c>
      <c r="G1096" s="238">
        <v>3</v>
      </c>
      <c r="H1096" s="243" t="s">
        <v>1414</v>
      </c>
      <c r="I1096" s="205">
        <v>0</v>
      </c>
      <c r="J1096" s="205">
        <v>0</v>
      </c>
      <c r="K1096" s="63" t="str">
        <f t="shared" si="34"/>
        <v/>
      </c>
    </row>
    <row r="1097" ht="18.95" hidden="1" customHeight="1" spans="1:11">
      <c r="A1097" s="244" t="str">
        <f t="shared" si="35"/>
        <v>否</v>
      </c>
      <c r="B1097" s="239">
        <v>2150604</v>
      </c>
      <c r="C1097" s="240"/>
      <c r="D1097" s="240"/>
      <c r="E1097" s="240" t="s">
        <v>146</v>
      </c>
      <c r="F1097" s="248" t="s">
        <v>1869</v>
      </c>
      <c r="G1097" s="238">
        <v>3</v>
      </c>
      <c r="H1097" s="244" t="s">
        <v>1870</v>
      </c>
      <c r="I1097" s="205">
        <v>0</v>
      </c>
      <c r="J1097" s="205">
        <v>0</v>
      </c>
      <c r="K1097" s="63" t="str">
        <f t="shared" si="34"/>
        <v/>
      </c>
    </row>
    <row r="1098" ht="18.95" customHeight="1" spans="1:11">
      <c r="A1098" s="244" t="str">
        <f t="shared" si="35"/>
        <v>是</v>
      </c>
      <c r="B1098" s="239">
        <v>2150605</v>
      </c>
      <c r="C1098" s="240"/>
      <c r="D1098" s="240"/>
      <c r="E1098" s="240" t="s">
        <v>149</v>
      </c>
      <c r="F1098" s="242" t="s">
        <v>1871</v>
      </c>
      <c r="G1098" s="238">
        <v>3</v>
      </c>
      <c r="H1098" s="204" t="s">
        <v>1872</v>
      </c>
      <c r="I1098" s="205">
        <v>50</v>
      </c>
      <c r="J1098" s="205">
        <v>210</v>
      </c>
      <c r="K1098" s="63">
        <f t="shared" si="34"/>
        <v>3.2</v>
      </c>
    </row>
    <row r="1099" ht="18.95" customHeight="1" spans="1:11">
      <c r="A1099" s="244" t="str">
        <f t="shared" si="35"/>
        <v>是</v>
      </c>
      <c r="B1099" s="239">
        <v>2150606</v>
      </c>
      <c r="C1099" s="240"/>
      <c r="D1099" s="240"/>
      <c r="E1099" s="240" t="s">
        <v>152</v>
      </c>
      <c r="F1099" s="242" t="s">
        <v>1873</v>
      </c>
      <c r="G1099" s="238">
        <v>3</v>
      </c>
      <c r="H1099" s="204" t="s">
        <v>1874</v>
      </c>
      <c r="I1099" s="205">
        <v>0</v>
      </c>
      <c r="J1099" s="205">
        <v>4</v>
      </c>
      <c r="K1099" s="63" t="str">
        <f t="shared" si="34"/>
        <v/>
      </c>
    </row>
    <row r="1100" ht="18.95" customHeight="1" spans="1:11">
      <c r="A1100" s="244" t="str">
        <f t="shared" si="35"/>
        <v>是</v>
      </c>
      <c r="B1100" s="239">
        <v>2150607</v>
      </c>
      <c r="C1100" s="240"/>
      <c r="D1100" s="240"/>
      <c r="E1100" s="240" t="s">
        <v>155</v>
      </c>
      <c r="F1100" s="242" t="s">
        <v>1875</v>
      </c>
      <c r="G1100" s="238">
        <v>3</v>
      </c>
      <c r="H1100" s="204" t="s">
        <v>1876</v>
      </c>
      <c r="I1100" s="205">
        <v>16</v>
      </c>
      <c r="J1100" s="205">
        <v>30</v>
      </c>
      <c r="K1100" s="63">
        <f t="shared" si="34"/>
        <v>0.875</v>
      </c>
    </row>
    <row r="1101" ht="18.95" hidden="1" customHeight="1" spans="1:11">
      <c r="A1101" s="244" t="str">
        <f t="shared" si="35"/>
        <v>否</v>
      </c>
      <c r="B1101" s="239">
        <v>2150699</v>
      </c>
      <c r="C1101" s="240"/>
      <c r="D1101" s="240"/>
      <c r="E1101" s="240" t="s">
        <v>167</v>
      </c>
      <c r="F1101" s="242" t="s">
        <v>1877</v>
      </c>
      <c r="G1101" s="238">
        <v>3</v>
      </c>
      <c r="H1101" s="243" t="s">
        <v>1878</v>
      </c>
      <c r="I1101" s="205">
        <v>0</v>
      </c>
      <c r="J1101" s="205">
        <v>0</v>
      </c>
      <c r="K1101" s="63" t="str">
        <f t="shared" si="34"/>
        <v/>
      </c>
    </row>
    <row r="1102" ht="18.95" customHeight="1" spans="1:11">
      <c r="A1102" s="244" t="str">
        <f t="shared" si="35"/>
        <v>是</v>
      </c>
      <c r="B1102" s="239">
        <v>21507</v>
      </c>
      <c r="C1102" s="240"/>
      <c r="D1102" s="240" t="s">
        <v>155</v>
      </c>
      <c r="E1102" s="240"/>
      <c r="F1102" s="241" t="s">
        <v>1879</v>
      </c>
      <c r="G1102" s="238"/>
      <c r="H1102" s="204" t="s">
        <v>1880</v>
      </c>
      <c r="I1102" s="205">
        <f>SUM(I1103:I1107)</f>
        <v>387</v>
      </c>
      <c r="J1102" s="205">
        <f>SUM(J1103:J1107)</f>
        <v>27</v>
      </c>
      <c r="K1102" s="63">
        <f t="shared" si="34"/>
        <v>-0.93</v>
      </c>
    </row>
    <row r="1103" ht="18.95" customHeight="1" spans="1:11">
      <c r="A1103" s="244" t="str">
        <f t="shared" si="35"/>
        <v>是</v>
      </c>
      <c r="B1103" s="239">
        <v>2150701</v>
      </c>
      <c r="C1103" s="240"/>
      <c r="D1103" s="240"/>
      <c r="E1103" s="240" t="s">
        <v>135</v>
      </c>
      <c r="F1103" s="242" t="s">
        <v>138</v>
      </c>
      <c r="G1103" s="238">
        <v>3</v>
      </c>
      <c r="H1103" s="204" t="s">
        <v>1412</v>
      </c>
      <c r="I1103" s="205">
        <v>302</v>
      </c>
      <c r="J1103" s="205">
        <v>17</v>
      </c>
      <c r="K1103" s="63">
        <f t="shared" si="34"/>
        <v>-0.944</v>
      </c>
    </row>
    <row r="1104" ht="18.95" customHeight="1" spans="1:11">
      <c r="A1104" s="244" t="str">
        <f t="shared" si="35"/>
        <v>是</v>
      </c>
      <c r="B1104" s="239">
        <v>2150702</v>
      </c>
      <c r="C1104" s="240"/>
      <c r="D1104" s="240"/>
      <c r="E1104" s="240" t="s">
        <v>140</v>
      </c>
      <c r="F1104" s="242" t="s">
        <v>141</v>
      </c>
      <c r="G1104" s="238">
        <v>3</v>
      </c>
      <c r="H1104" s="204" t="s">
        <v>1413</v>
      </c>
      <c r="I1104" s="205">
        <v>85</v>
      </c>
      <c r="J1104" s="205">
        <v>10</v>
      </c>
      <c r="K1104" s="63">
        <f t="shared" si="34"/>
        <v>-0.882</v>
      </c>
    </row>
    <row r="1105" ht="18.95" hidden="1" customHeight="1" spans="1:11">
      <c r="A1105" s="244" t="str">
        <f t="shared" si="35"/>
        <v>否</v>
      </c>
      <c r="B1105" s="239">
        <v>2150703</v>
      </c>
      <c r="C1105" s="240"/>
      <c r="D1105" s="240"/>
      <c r="E1105" s="240" t="s">
        <v>143</v>
      </c>
      <c r="F1105" s="242" t="s">
        <v>144</v>
      </c>
      <c r="G1105" s="238">
        <v>3</v>
      </c>
      <c r="H1105" s="243" t="s">
        <v>1414</v>
      </c>
      <c r="I1105" s="205">
        <v>0</v>
      </c>
      <c r="J1105" s="205">
        <v>0</v>
      </c>
      <c r="K1105" s="63" t="str">
        <f t="shared" si="34"/>
        <v/>
      </c>
    </row>
    <row r="1106" ht="18.95" hidden="1" customHeight="1" spans="1:11">
      <c r="A1106" s="244" t="str">
        <f t="shared" si="35"/>
        <v>否</v>
      </c>
      <c r="B1106" s="239">
        <v>2150704</v>
      </c>
      <c r="C1106" s="240"/>
      <c r="D1106" s="240"/>
      <c r="E1106" s="240" t="s">
        <v>146</v>
      </c>
      <c r="F1106" s="242" t="s">
        <v>1881</v>
      </c>
      <c r="G1106" s="238">
        <v>3</v>
      </c>
      <c r="H1106" s="243" t="s">
        <v>1882</v>
      </c>
      <c r="I1106" s="205">
        <v>0</v>
      </c>
      <c r="J1106" s="205">
        <v>0</v>
      </c>
      <c r="K1106" s="63" t="str">
        <f t="shared" si="34"/>
        <v/>
      </c>
    </row>
    <row r="1107" ht="18.95" hidden="1" customHeight="1" spans="1:11">
      <c r="A1107" s="244" t="str">
        <f t="shared" si="35"/>
        <v>否</v>
      </c>
      <c r="B1107" s="239">
        <v>2150799</v>
      </c>
      <c r="C1107" s="240"/>
      <c r="D1107" s="240"/>
      <c r="E1107" s="240" t="s">
        <v>167</v>
      </c>
      <c r="F1107" s="242" t="s">
        <v>1883</v>
      </c>
      <c r="G1107" s="238">
        <v>3</v>
      </c>
      <c r="H1107" s="243" t="s">
        <v>1884</v>
      </c>
      <c r="I1107" s="205">
        <v>0</v>
      </c>
      <c r="J1107" s="205">
        <v>0</v>
      </c>
      <c r="K1107" s="63" t="str">
        <f t="shared" si="34"/>
        <v/>
      </c>
    </row>
    <row r="1108" ht="18.95" customHeight="1" spans="1:11">
      <c r="A1108" s="244" t="str">
        <f t="shared" si="35"/>
        <v>是</v>
      </c>
      <c r="B1108" s="239">
        <v>21508</v>
      </c>
      <c r="C1108" s="240"/>
      <c r="D1108" s="240" t="s">
        <v>158</v>
      </c>
      <c r="E1108" s="240"/>
      <c r="F1108" s="241" t="s">
        <v>1885</v>
      </c>
      <c r="G1108" s="238"/>
      <c r="H1108" s="204" t="s">
        <v>1886</v>
      </c>
      <c r="I1108" s="205">
        <f>SUM(I1109:I1114)</f>
        <v>210</v>
      </c>
      <c r="J1108" s="205">
        <f>SUM(J1109:J1114)</f>
        <v>20</v>
      </c>
      <c r="K1108" s="63">
        <f t="shared" si="34"/>
        <v>-0.905</v>
      </c>
    </row>
    <row r="1109" ht="18.95" hidden="1" customHeight="1" spans="1:11">
      <c r="A1109" s="244" t="str">
        <f t="shared" si="35"/>
        <v>否</v>
      </c>
      <c r="B1109" s="239">
        <v>2150801</v>
      </c>
      <c r="C1109" s="240"/>
      <c r="D1109" s="240"/>
      <c r="E1109" s="240" t="s">
        <v>135</v>
      </c>
      <c r="F1109" s="242" t="s">
        <v>138</v>
      </c>
      <c r="G1109" s="238">
        <v>3</v>
      </c>
      <c r="H1109" s="243" t="s">
        <v>1412</v>
      </c>
      <c r="I1109" s="205">
        <v>0</v>
      </c>
      <c r="J1109" s="205">
        <v>0</v>
      </c>
      <c r="K1109" s="63" t="str">
        <f t="shared" si="34"/>
        <v/>
      </c>
    </row>
    <row r="1110" ht="18.95" hidden="1" customHeight="1" spans="1:11">
      <c r="A1110" s="244" t="str">
        <f t="shared" si="35"/>
        <v>否</v>
      </c>
      <c r="B1110" s="239">
        <v>2150802</v>
      </c>
      <c r="C1110" s="240"/>
      <c r="D1110" s="240"/>
      <c r="E1110" s="240" t="s">
        <v>140</v>
      </c>
      <c r="F1110" s="242" t="s">
        <v>141</v>
      </c>
      <c r="G1110" s="238">
        <v>3</v>
      </c>
      <c r="H1110" s="243" t="s">
        <v>1413</v>
      </c>
      <c r="I1110" s="205">
        <v>0</v>
      </c>
      <c r="J1110" s="205">
        <v>0</v>
      </c>
      <c r="K1110" s="63" t="str">
        <f t="shared" si="34"/>
        <v/>
      </c>
    </row>
    <row r="1111" ht="18.95" hidden="1" customHeight="1" spans="1:11">
      <c r="A1111" s="244" t="str">
        <f t="shared" si="35"/>
        <v>否</v>
      </c>
      <c r="B1111" s="239">
        <v>2150803</v>
      </c>
      <c r="C1111" s="240"/>
      <c r="D1111" s="240"/>
      <c r="E1111" s="240" t="s">
        <v>143</v>
      </c>
      <c r="F1111" s="242" t="s">
        <v>144</v>
      </c>
      <c r="G1111" s="238">
        <v>3</v>
      </c>
      <c r="H1111" s="243" t="s">
        <v>1414</v>
      </c>
      <c r="I1111" s="205">
        <v>0</v>
      </c>
      <c r="J1111" s="205">
        <v>0</v>
      </c>
      <c r="K1111" s="63" t="str">
        <f t="shared" si="34"/>
        <v/>
      </c>
    </row>
    <row r="1112" ht="18.95" hidden="1" customHeight="1" spans="1:11">
      <c r="A1112" s="244" t="str">
        <f t="shared" si="35"/>
        <v>否</v>
      </c>
      <c r="B1112" s="239">
        <v>2150804</v>
      </c>
      <c r="C1112" s="240"/>
      <c r="D1112" s="240"/>
      <c r="E1112" s="240" t="s">
        <v>146</v>
      </c>
      <c r="F1112" s="242" t="s">
        <v>1887</v>
      </c>
      <c r="G1112" s="238">
        <v>3</v>
      </c>
      <c r="H1112" s="243" t="s">
        <v>1888</v>
      </c>
      <c r="I1112" s="205">
        <v>0</v>
      </c>
      <c r="J1112" s="205">
        <v>0</v>
      </c>
      <c r="K1112" s="63" t="str">
        <f t="shared" si="34"/>
        <v/>
      </c>
    </row>
    <row r="1113" ht="18.95" customHeight="1" spans="1:11">
      <c r="A1113" s="244" t="str">
        <f t="shared" si="35"/>
        <v>是</v>
      </c>
      <c r="B1113" s="239">
        <v>2150805</v>
      </c>
      <c r="C1113" s="240"/>
      <c r="D1113" s="240"/>
      <c r="E1113" s="240" t="s">
        <v>149</v>
      </c>
      <c r="F1113" s="242" t="s">
        <v>1889</v>
      </c>
      <c r="G1113" s="238">
        <v>3</v>
      </c>
      <c r="H1113" s="204" t="s">
        <v>1890</v>
      </c>
      <c r="I1113" s="205">
        <v>210</v>
      </c>
      <c r="J1113" s="205"/>
      <c r="K1113" s="63" t="str">
        <f t="shared" si="34"/>
        <v/>
      </c>
    </row>
    <row r="1114" ht="18.95" customHeight="1" spans="1:11">
      <c r="A1114" s="244" t="str">
        <f t="shared" si="35"/>
        <v>是</v>
      </c>
      <c r="B1114" s="239">
        <v>2150899</v>
      </c>
      <c r="C1114" s="240"/>
      <c r="D1114" s="240"/>
      <c r="E1114" s="240" t="s">
        <v>167</v>
      </c>
      <c r="F1114" s="242" t="s">
        <v>1891</v>
      </c>
      <c r="G1114" s="238">
        <v>3</v>
      </c>
      <c r="H1114" s="204" t="s">
        <v>1892</v>
      </c>
      <c r="I1114" s="205"/>
      <c r="J1114" s="205">
        <v>20</v>
      </c>
      <c r="K1114" s="63" t="str">
        <f t="shared" si="34"/>
        <v/>
      </c>
    </row>
    <row r="1115" ht="18.95" customHeight="1" spans="1:11">
      <c r="A1115" s="244" t="str">
        <f t="shared" si="35"/>
        <v>是</v>
      </c>
      <c r="B1115" s="239">
        <v>21599</v>
      </c>
      <c r="C1115" s="240"/>
      <c r="D1115" s="240" t="s">
        <v>167</v>
      </c>
      <c r="E1115" s="240"/>
      <c r="F1115" s="241" t="s">
        <v>1893</v>
      </c>
      <c r="G1115" s="238"/>
      <c r="H1115" s="204" t="s">
        <v>1894</v>
      </c>
      <c r="I1115" s="205">
        <f>SUM(I1116:I1121)</f>
        <v>0</v>
      </c>
      <c r="J1115" s="205">
        <f>SUM(J1116:J1121)</f>
        <v>10000</v>
      </c>
      <c r="K1115" s="63" t="str">
        <f t="shared" si="34"/>
        <v/>
      </c>
    </row>
    <row r="1116" ht="18.95" hidden="1" customHeight="1" spans="1:11">
      <c r="A1116" s="244" t="str">
        <f t="shared" si="35"/>
        <v>否</v>
      </c>
      <c r="B1116" s="239">
        <v>2159901</v>
      </c>
      <c r="C1116" s="240"/>
      <c r="D1116" s="240"/>
      <c r="E1116" s="240" t="s">
        <v>135</v>
      </c>
      <c r="F1116" s="242" t="s">
        <v>1895</v>
      </c>
      <c r="G1116" s="238">
        <v>3</v>
      </c>
      <c r="H1116" s="243" t="s">
        <v>1896</v>
      </c>
      <c r="I1116" s="205">
        <v>0</v>
      </c>
      <c r="J1116" s="205">
        <v>0</v>
      </c>
      <c r="K1116" s="63" t="str">
        <f t="shared" si="34"/>
        <v/>
      </c>
    </row>
    <row r="1117" ht="18.95" hidden="1" customHeight="1" spans="1:11">
      <c r="A1117" s="244" t="str">
        <f t="shared" si="35"/>
        <v>否</v>
      </c>
      <c r="B1117" s="239">
        <v>2159902</v>
      </c>
      <c r="C1117" s="240"/>
      <c r="D1117" s="240"/>
      <c r="E1117" s="240" t="s">
        <v>140</v>
      </c>
      <c r="F1117" s="242" t="s">
        <v>1897</v>
      </c>
      <c r="G1117" s="238">
        <v>3</v>
      </c>
      <c r="H1117" s="243" t="s">
        <v>1898</v>
      </c>
      <c r="I1117" s="205">
        <v>0</v>
      </c>
      <c r="J1117" s="205">
        <v>0</v>
      </c>
      <c r="K1117" s="63" t="str">
        <f t="shared" si="34"/>
        <v/>
      </c>
    </row>
    <row r="1118" ht="18.95" hidden="1" customHeight="1" spans="1:11">
      <c r="A1118" s="244" t="str">
        <f t="shared" si="35"/>
        <v>否</v>
      </c>
      <c r="B1118" s="239">
        <v>2159904</v>
      </c>
      <c r="C1118" s="240"/>
      <c r="D1118" s="240"/>
      <c r="E1118" s="240" t="s">
        <v>146</v>
      </c>
      <c r="F1118" s="242" t="s">
        <v>1899</v>
      </c>
      <c r="G1118" s="238">
        <v>3</v>
      </c>
      <c r="H1118" s="243" t="s">
        <v>1900</v>
      </c>
      <c r="I1118" s="205">
        <v>0</v>
      </c>
      <c r="J1118" s="205">
        <v>0</v>
      </c>
      <c r="K1118" s="63" t="str">
        <f t="shared" si="34"/>
        <v/>
      </c>
    </row>
    <row r="1119" ht="18.95" hidden="1" customHeight="1" spans="1:11">
      <c r="A1119" s="244" t="str">
        <f t="shared" si="35"/>
        <v>否</v>
      </c>
      <c r="B1119" s="239">
        <v>2159905</v>
      </c>
      <c r="C1119" s="240"/>
      <c r="D1119" s="240"/>
      <c r="E1119" s="240" t="s">
        <v>149</v>
      </c>
      <c r="F1119" s="242" t="s">
        <v>1901</v>
      </c>
      <c r="G1119" s="238">
        <v>3</v>
      </c>
      <c r="H1119" s="243" t="s">
        <v>1902</v>
      </c>
      <c r="I1119" s="205">
        <v>0</v>
      </c>
      <c r="J1119" s="205">
        <v>0</v>
      </c>
      <c r="K1119" s="63" t="str">
        <f t="shared" si="34"/>
        <v/>
      </c>
    </row>
    <row r="1120" ht="18.95" hidden="1" customHeight="1" spans="1:11">
      <c r="A1120" s="244" t="str">
        <f t="shared" si="35"/>
        <v>否</v>
      </c>
      <c r="B1120" s="239">
        <v>2159906</v>
      </c>
      <c r="C1120" s="240"/>
      <c r="D1120" s="240"/>
      <c r="E1120" s="240" t="s">
        <v>152</v>
      </c>
      <c r="F1120" s="242" t="s">
        <v>1903</v>
      </c>
      <c r="G1120" s="238">
        <v>3</v>
      </c>
      <c r="H1120" s="243" t="s">
        <v>1904</v>
      </c>
      <c r="I1120" s="205">
        <v>0</v>
      </c>
      <c r="J1120" s="205">
        <v>0</v>
      </c>
      <c r="K1120" s="63" t="str">
        <f t="shared" si="34"/>
        <v/>
      </c>
    </row>
    <row r="1121" ht="18.95" customHeight="1" spans="1:11">
      <c r="A1121" s="244" t="str">
        <f t="shared" si="35"/>
        <v>是</v>
      </c>
      <c r="B1121" s="239">
        <v>2159999</v>
      </c>
      <c r="C1121" s="240"/>
      <c r="D1121" s="240"/>
      <c r="E1121" s="240" t="s">
        <v>167</v>
      </c>
      <c r="F1121" s="242" t="s">
        <v>1893</v>
      </c>
      <c r="G1121" s="238">
        <v>3</v>
      </c>
      <c r="H1121" s="204" t="s">
        <v>1905</v>
      </c>
      <c r="I1121" s="205">
        <v>0</v>
      </c>
      <c r="J1121" s="205">
        <v>10000</v>
      </c>
      <c r="K1121" s="63" t="str">
        <f t="shared" si="34"/>
        <v/>
      </c>
    </row>
    <row r="1122" s="215" customFormat="1" ht="18.95" customHeight="1" spans="1:11">
      <c r="A1122" s="244" t="str">
        <f t="shared" si="35"/>
        <v>是</v>
      </c>
      <c r="B1122" s="236">
        <v>216</v>
      </c>
      <c r="C1122" s="237" t="s">
        <v>1906</v>
      </c>
      <c r="D1122" s="237" t="s">
        <v>132</v>
      </c>
      <c r="E1122" s="237"/>
      <c r="F1122" s="237" t="s">
        <v>1907</v>
      </c>
      <c r="G1122" s="238"/>
      <c r="H1122" s="202" t="s">
        <v>1908</v>
      </c>
      <c r="I1122" s="203">
        <f>SUMIFS(I$1123:I$1148,$D$1123:$D$1148,"&lt;&gt;")</f>
        <v>1395</v>
      </c>
      <c r="J1122" s="203">
        <f>SUMIFS(J$1123:J$1148,$D$1123:$D$1148,"&lt;&gt;")</f>
        <v>1323</v>
      </c>
      <c r="K1122" s="140">
        <f t="shared" si="34"/>
        <v>-0.052</v>
      </c>
    </row>
    <row r="1123" ht="18.95" customHeight="1" spans="1:11">
      <c r="A1123" s="244" t="str">
        <f t="shared" si="35"/>
        <v>是</v>
      </c>
      <c r="B1123" s="239">
        <v>21602</v>
      </c>
      <c r="C1123" s="240"/>
      <c r="D1123" s="240" t="s">
        <v>140</v>
      </c>
      <c r="E1123" s="240"/>
      <c r="F1123" s="241" t="s">
        <v>1909</v>
      </c>
      <c r="G1123" s="238"/>
      <c r="H1123" s="204" t="s">
        <v>1910</v>
      </c>
      <c r="I1123" s="205">
        <f>SUM(I1124:I1132)</f>
        <v>721</v>
      </c>
      <c r="J1123" s="205">
        <f>SUM(J1124:J1132)</f>
        <v>586</v>
      </c>
      <c r="K1123" s="63">
        <f t="shared" si="34"/>
        <v>-0.187</v>
      </c>
    </row>
    <row r="1124" ht="18.95" customHeight="1" spans="1:11">
      <c r="A1124" s="244" t="str">
        <f t="shared" si="35"/>
        <v>是</v>
      </c>
      <c r="B1124" s="239">
        <v>2160201</v>
      </c>
      <c r="C1124" s="240"/>
      <c r="D1124" s="240"/>
      <c r="E1124" s="240" t="s">
        <v>135</v>
      </c>
      <c r="F1124" s="242" t="s">
        <v>138</v>
      </c>
      <c r="G1124" s="238">
        <v>3</v>
      </c>
      <c r="H1124" s="204" t="s">
        <v>1412</v>
      </c>
      <c r="I1124" s="205">
        <v>193</v>
      </c>
      <c r="J1124" s="205">
        <v>248</v>
      </c>
      <c r="K1124" s="63">
        <f t="shared" si="34"/>
        <v>0.285</v>
      </c>
    </row>
    <row r="1125" ht="18.95" customHeight="1" spans="1:11">
      <c r="A1125" s="244" t="str">
        <f t="shared" si="35"/>
        <v>是</v>
      </c>
      <c r="B1125" s="239">
        <v>2160202</v>
      </c>
      <c r="C1125" s="240"/>
      <c r="D1125" s="240"/>
      <c r="E1125" s="240" t="s">
        <v>140</v>
      </c>
      <c r="F1125" s="242" t="s">
        <v>141</v>
      </c>
      <c r="G1125" s="238">
        <v>3</v>
      </c>
      <c r="H1125" s="204" t="s">
        <v>1413</v>
      </c>
      <c r="I1125" s="205">
        <v>352</v>
      </c>
      <c r="J1125" s="205">
        <v>4</v>
      </c>
      <c r="K1125" s="63">
        <f t="shared" si="34"/>
        <v>-0.989</v>
      </c>
    </row>
    <row r="1126" ht="18.95" hidden="1" customHeight="1" spans="1:11">
      <c r="A1126" s="244" t="str">
        <f t="shared" si="35"/>
        <v>否</v>
      </c>
      <c r="B1126" s="239">
        <v>2160203</v>
      </c>
      <c r="C1126" s="240"/>
      <c r="D1126" s="240"/>
      <c r="E1126" s="240" t="s">
        <v>143</v>
      </c>
      <c r="F1126" s="242" t="s">
        <v>144</v>
      </c>
      <c r="G1126" s="238">
        <v>3</v>
      </c>
      <c r="H1126" s="243" t="s">
        <v>1414</v>
      </c>
      <c r="I1126" s="205">
        <v>0</v>
      </c>
      <c r="J1126" s="205">
        <v>0</v>
      </c>
      <c r="K1126" s="63" t="str">
        <f t="shared" si="34"/>
        <v/>
      </c>
    </row>
    <row r="1127" ht="18.95" hidden="1" customHeight="1" spans="1:11">
      <c r="A1127" s="244" t="str">
        <f t="shared" si="35"/>
        <v>否</v>
      </c>
      <c r="B1127" s="239">
        <v>2160216</v>
      </c>
      <c r="C1127" s="240"/>
      <c r="D1127" s="240"/>
      <c r="E1127" s="240" t="s">
        <v>528</v>
      </c>
      <c r="F1127" s="242" t="s">
        <v>1911</v>
      </c>
      <c r="G1127" s="238">
        <v>3</v>
      </c>
      <c r="H1127" s="243" t="s">
        <v>1912</v>
      </c>
      <c r="I1127" s="205">
        <v>0</v>
      </c>
      <c r="J1127" s="205">
        <v>0</v>
      </c>
      <c r="K1127" s="63" t="str">
        <f t="shared" si="34"/>
        <v/>
      </c>
    </row>
    <row r="1128" ht="18.95" hidden="1" customHeight="1" spans="1:11">
      <c r="A1128" s="244" t="str">
        <f t="shared" si="35"/>
        <v>否</v>
      </c>
      <c r="B1128" s="239">
        <v>2160217</v>
      </c>
      <c r="C1128" s="240"/>
      <c r="D1128" s="240"/>
      <c r="E1128" s="240" t="s">
        <v>350</v>
      </c>
      <c r="F1128" s="242" t="s">
        <v>1913</v>
      </c>
      <c r="G1128" s="238">
        <v>3</v>
      </c>
      <c r="H1128" s="243" t="s">
        <v>1914</v>
      </c>
      <c r="I1128" s="205">
        <v>0</v>
      </c>
      <c r="J1128" s="205">
        <v>0</v>
      </c>
      <c r="K1128" s="63" t="str">
        <f t="shared" si="34"/>
        <v/>
      </c>
    </row>
    <row r="1129" ht="18.95" hidden="1" customHeight="1" spans="1:11">
      <c r="A1129" s="244" t="str">
        <f t="shared" si="35"/>
        <v>否</v>
      </c>
      <c r="B1129" s="239">
        <v>2160218</v>
      </c>
      <c r="C1129" s="240"/>
      <c r="D1129" s="240"/>
      <c r="E1129" s="240" t="s">
        <v>533</v>
      </c>
      <c r="F1129" s="242" t="s">
        <v>1915</v>
      </c>
      <c r="G1129" s="238">
        <v>3</v>
      </c>
      <c r="H1129" s="243" t="s">
        <v>1916</v>
      </c>
      <c r="I1129" s="205">
        <v>0</v>
      </c>
      <c r="J1129" s="205">
        <v>0</v>
      </c>
      <c r="K1129" s="63" t="str">
        <f t="shared" si="34"/>
        <v/>
      </c>
    </row>
    <row r="1130" ht="18.95" hidden="1" customHeight="1" spans="1:11">
      <c r="A1130" s="244" t="str">
        <f t="shared" si="35"/>
        <v>否</v>
      </c>
      <c r="B1130" s="239">
        <v>2160219</v>
      </c>
      <c r="C1130" s="240"/>
      <c r="D1130" s="240"/>
      <c r="E1130" s="240" t="s">
        <v>536</v>
      </c>
      <c r="F1130" s="242" t="s">
        <v>1917</v>
      </c>
      <c r="G1130" s="238">
        <v>3</v>
      </c>
      <c r="H1130" s="243" t="s">
        <v>1918</v>
      </c>
      <c r="I1130" s="205">
        <v>0</v>
      </c>
      <c r="J1130" s="205">
        <v>0</v>
      </c>
      <c r="K1130" s="63" t="str">
        <f t="shared" ref="K1130:K1196" si="36">IF(OR(VALUE(J1130)=0,ISERROR(J1130/I1130-1)),"",ROUND(J1130/I1130-1,3))</f>
        <v/>
      </c>
    </row>
    <row r="1131" ht="18.95" customHeight="1" spans="1:11">
      <c r="A1131" s="244" t="str">
        <f t="shared" si="35"/>
        <v>是</v>
      </c>
      <c r="B1131" s="239">
        <v>2160250</v>
      </c>
      <c r="C1131" s="240"/>
      <c r="D1131" s="240"/>
      <c r="E1131" s="240" t="s">
        <v>164</v>
      </c>
      <c r="F1131" s="242" t="s">
        <v>165</v>
      </c>
      <c r="G1131" s="238">
        <v>3</v>
      </c>
      <c r="H1131" s="204" t="s">
        <v>1450</v>
      </c>
      <c r="I1131" s="205">
        <v>136</v>
      </c>
      <c r="J1131" s="205">
        <v>134</v>
      </c>
      <c r="K1131" s="63">
        <f t="shared" si="36"/>
        <v>-0.015</v>
      </c>
    </row>
    <row r="1132" ht="18.95" customHeight="1" spans="1:11">
      <c r="A1132" s="244" t="str">
        <f t="shared" si="35"/>
        <v>是</v>
      </c>
      <c r="B1132" s="239">
        <v>2160299</v>
      </c>
      <c r="C1132" s="240"/>
      <c r="D1132" s="240"/>
      <c r="E1132" s="240" t="s">
        <v>167</v>
      </c>
      <c r="F1132" s="242" t="s">
        <v>1919</v>
      </c>
      <c r="G1132" s="238">
        <v>3</v>
      </c>
      <c r="H1132" s="204" t="s">
        <v>1920</v>
      </c>
      <c r="I1132" s="205">
        <v>40</v>
      </c>
      <c r="J1132" s="205">
        <v>200</v>
      </c>
      <c r="K1132" s="63">
        <f t="shared" si="36"/>
        <v>4</v>
      </c>
    </row>
    <row r="1133" ht="18.95" customHeight="1" spans="1:11">
      <c r="A1133" s="244" t="str">
        <f t="shared" si="35"/>
        <v>是</v>
      </c>
      <c r="B1133" s="239">
        <v>21605</v>
      </c>
      <c r="C1133" s="240"/>
      <c r="D1133" s="240" t="s">
        <v>149</v>
      </c>
      <c r="E1133" s="240"/>
      <c r="F1133" s="241" t="s">
        <v>1921</v>
      </c>
      <c r="G1133" s="238"/>
      <c r="H1133" s="204" t="s">
        <v>1922</v>
      </c>
      <c r="I1133" s="205">
        <f>SUM(I1134:I1139)</f>
        <v>674</v>
      </c>
      <c r="J1133" s="205">
        <f>SUM(J1134:J1139)</f>
        <v>737</v>
      </c>
      <c r="K1133" s="63">
        <f t="shared" si="36"/>
        <v>0.093</v>
      </c>
    </row>
    <row r="1134" ht="18.95" customHeight="1" spans="1:11">
      <c r="A1134" s="244" t="str">
        <f t="shared" si="35"/>
        <v>是</v>
      </c>
      <c r="B1134" s="239">
        <v>2160501</v>
      </c>
      <c r="C1134" s="240"/>
      <c r="D1134" s="240"/>
      <c r="E1134" s="240" t="s">
        <v>135</v>
      </c>
      <c r="F1134" s="242" t="s">
        <v>138</v>
      </c>
      <c r="G1134" s="238">
        <v>3</v>
      </c>
      <c r="H1134" s="204" t="s">
        <v>1412</v>
      </c>
      <c r="I1134" s="205">
        <v>250</v>
      </c>
      <c r="J1134" s="205">
        <v>339</v>
      </c>
      <c r="K1134" s="63">
        <f t="shared" si="36"/>
        <v>0.356</v>
      </c>
    </row>
    <row r="1135" ht="18.95" customHeight="1" spans="1:11">
      <c r="A1135" s="244" t="str">
        <f t="shared" si="35"/>
        <v>是</v>
      </c>
      <c r="B1135" s="239">
        <v>2160502</v>
      </c>
      <c r="C1135" s="240"/>
      <c r="D1135" s="240"/>
      <c r="E1135" s="240" t="s">
        <v>140</v>
      </c>
      <c r="F1135" s="242" t="s">
        <v>141</v>
      </c>
      <c r="G1135" s="238">
        <v>3</v>
      </c>
      <c r="H1135" s="204" t="s">
        <v>1413</v>
      </c>
      <c r="I1135" s="205">
        <v>133</v>
      </c>
      <c r="J1135" s="205">
        <v>157</v>
      </c>
      <c r="K1135" s="63">
        <f t="shared" si="36"/>
        <v>0.18</v>
      </c>
    </row>
    <row r="1136" ht="18.95" hidden="1" customHeight="1" spans="1:11">
      <c r="A1136" s="244" t="str">
        <f t="shared" si="35"/>
        <v>否</v>
      </c>
      <c r="B1136" s="239">
        <v>2160503</v>
      </c>
      <c r="C1136" s="240"/>
      <c r="D1136" s="240"/>
      <c r="E1136" s="240" t="s">
        <v>143</v>
      </c>
      <c r="F1136" s="242" t="s">
        <v>144</v>
      </c>
      <c r="G1136" s="238">
        <v>3</v>
      </c>
      <c r="H1136" s="243" t="s">
        <v>1414</v>
      </c>
      <c r="I1136" s="205">
        <v>0</v>
      </c>
      <c r="J1136" s="205">
        <v>0</v>
      </c>
      <c r="K1136" s="63" t="str">
        <f t="shared" si="36"/>
        <v/>
      </c>
    </row>
    <row r="1137" ht="18.95" customHeight="1" spans="1:11">
      <c r="A1137" s="244" t="str">
        <f t="shared" si="35"/>
        <v>是</v>
      </c>
      <c r="B1137" s="239">
        <v>2160504</v>
      </c>
      <c r="C1137" s="240"/>
      <c r="D1137" s="240"/>
      <c r="E1137" s="240" t="s">
        <v>146</v>
      </c>
      <c r="F1137" s="242" t="s">
        <v>1923</v>
      </c>
      <c r="G1137" s="238">
        <v>3</v>
      </c>
      <c r="H1137" s="204" t="s">
        <v>1924</v>
      </c>
      <c r="I1137" s="205">
        <v>291</v>
      </c>
      <c r="J1137" s="205">
        <v>241</v>
      </c>
      <c r="K1137" s="63">
        <f t="shared" si="36"/>
        <v>-0.172</v>
      </c>
    </row>
    <row r="1138" ht="18.95" hidden="1" customHeight="1" spans="1:11">
      <c r="A1138" s="244" t="str">
        <f t="shared" si="35"/>
        <v>否</v>
      </c>
      <c r="B1138" s="239">
        <v>2160505</v>
      </c>
      <c r="C1138" s="240"/>
      <c r="D1138" s="240"/>
      <c r="E1138" s="240" t="s">
        <v>149</v>
      </c>
      <c r="F1138" s="242" t="s">
        <v>1925</v>
      </c>
      <c r="G1138" s="238">
        <v>3</v>
      </c>
      <c r="H1138" s="204" t="s">
        <v>1926</v>
      </c>
      <c r="I1138" s="205">
        <v>0</v>
      </c>
      <c r="J1138" s="205">
        <v>0</v>
      </c>
      <c r="K1138" s="63" t="str">
        <f t="shared" si="36"/>
        <v/>
      </c>
    </row>
    <row r="1139" ht="18.95" hidden="1" customHeight="1" spans="1:11">
      <c r="A1139" s="244" t="str">
        <f t="shared" si="35"/>
        <v>否</v>
      </c>
      <c r="B1139" s="239">
        <v>2160599</v>
      </c>
      <c r="C1139" s="240"/>
      <c r="D1139" s="240"/>
      <c r="E1139" s="240" t="s">
        <v>167</v>
      </c>
      <c r="F1139" s="242" t="s">
        <v>1927</v>
      </c>
      <c r="G1139" s="238">
        <v>3</v>
      </c>
      <c r="H1139" s="243" t="s">
        <v>1928</v>
      </c>
      <c r="I1139" s="205">
        <v>0</v>
      </c>
      <c r="J1139" s="205">
        <v>0</v>
      </c>
      <c r="K1139" s="63" t="str">
        <f t="shared" si="36"/>
        <v/>
      </c>
    </row>
    <row r="1140" ht="18.95" hidden="1" customHeight="1" spans="1:11">
      <c r="A1140" s="244" t="str">
        <f t="shared" si="35"/>
        <v>否</v>
      </c>
      <c r="B1140" s="239">
        <v>21606</v>
      </c>
      <c r="C1140" s="240"/>
      <c r="D1140" s="240" t="s">
        <v>152</v>
      </c>
      <c r="E1140" s="240"/>
      <c r="F1140" s="241" t="s">
        <v>1929</v>
      </c>
      <c r="G1140" s="238"/>
      <c r="H1140" s="243" t="s">
        <v>1930</v>
      </c>
      <c r="I1140" s="205">
        <f>SUM(I1141:I1145)</f>
        <v>0</v>
      </c>
      <c r="J1140" s="205">
        <f>SUM(J1141:J1145)</f>
        <v>0</v>
      </c>
      <c r="K1140" s="63" t="str">
        <f t="shared" si="36"/>
        <v/>
      </c>
    </row>
    <row r="1141" ht="18.95" hidden="1" customHeight="1" spans="1:11">
      <c r="A1141" s="244" t="str">
        <f t="shared" si="35"/>
        <v>否</v>
      </c>
      <c r="B1141" s="239">
        <v>2160601</v>
      </c>
      <c r="C1141" s="240"/>
      <c r="D1141" s="240"/>
      <c r="E1141" s="240" t="s">
        <v>135</v>
      </c>
      <c r="F1141" s="242" t="s">
        <v>138</v>
      </c>
      <c r="G1141" s="238">
        <v>3</v>
      </c>
      <c r="H1141" s="243" t="s">
        <v>1412</v>
      </c>
      <c r="I1141" s="205">
        <v>0</v>
      </c>
      <c r="J1141" s="205">
        <v>0</v>
      </c>
      <c r="K1141" s="63" t="str">
        <f t="shared" si="36"/>
        <v/>
      </c>
    </row>
    <row r="1142" ht="18.95" hidden="1" customHeight="1" spans="1:11">
      <c r="A1142" s="244" t="str">
        <f t="shared" si="35"/>
        <v>否</v>
      </c>
      <c r="B1142" s="239">
        <v>2160602</v>
      </c>
      <c r="C1142" s="240"/>
      <c r="D1142" s="240"/>
      <c r="E1142" s="240" t="s">
        <v>140</v>
      </c>
      <c r="F1142" s="242" t="s">
        <v>141</v>
      </c>
      <c r="G1142" s="238">
        <v>3</v>
      </c>
      <c r="H1142" s="243" t="s">
        <v>1413</v>
      </c>
      <c r="I1142" s="205">
        <v>0</v>
      </c>
      <c r="J1142" s="205">
        <v>0</v>
      </c>
      <c r="K1142" s="63" t="str">
        <f t="shared" si="36"/>
        <v/>
      </c>
    </row>
    <row r="1143" ht="18.95" hidden="1" customHeight="1" spans="1:11">
      <c r="A1143" s="244" t="str">
        <f t="shared" si="35"/>
        <v>否</v>
      </c>
      <c r="B1143" s="239">
        <v>2160603</v>
      </c>
      <c r="C1143" s="240"/>
      <c r="D1143" s="240"/>
      <c r="E1143" s="240" t="s">
        <v>143</v>
      </c>
      <c r="F1143" s="242" t="s">
        <v>144</v>
      </c>
      <c r="G1143" s="238">
        <v>3</v>
      </c>
      <c r="H1143" s="243" t="s">
        <v>1414</v>
      </c>
      <c r="I1143" s="205">
        <v>0</v>
      </c>
      <c r="J1143" s="205">
        <v>0</v>
      </c>
      <c r="K1143" s="63" t="str">
        <f t="shared" si="36"/>
        <v/>
      </c>
    </row>
    <row r="1144" ht="18.95" hidden="1" customHeight="1" spans="1:11">
      <c r="A1144" s="244" t="str">
        <f t="shared" si="35"/>
        <v>否</v>
      </c>
      <c r="B1144" s="239">
        <v>2160607</v>
      </c>
      <c r="C1144" s="240"/>
      <c r="D1144" s="240"/>
      <c r="E1144" s="240" t="s">
        <v>155</v>
      </c>
      <c r="F1144" s="242" t="s">
        <v>1931</v>
      </c>
      <c r="G1144" s="238">
        <v>3</v>
      </c>
      <c r="H1144" s="243" t="s">
        <v>1932</v>
      </c>
      <c r="I1144" s="205">
        <v>0</v>
      </c>
      <c r="J1144" s="205">
        <v>0</v>
      </c>
      <c r="K1144" s="63" t="str">
        <f t="shared" si="36"/>
        <v/>
      </c>
    </row>
    <row r="1145" ht="18.95" hidden="1" customHeight="1" spans="1:11">
      <c r="A1145" s="244" t="str">
        <f t="shared" si="35"/>
        <v>否</v>
      </c>
      <c r="B1145" s="239">
        <v>2160699</v>
      </c>
      <c r="C1145" s="240"/>
      <c r="D1145" s="240"/>
      <c r="E1145" s="240" t="s">
        <v>167</v>
      </c>
      <c r="F1145" s="242" t="s">
        <v>1933</v>
      </c>
      <c r="G1145" s="238">
        <v>3</v>
      </c>
      <c r="H1145" s="243" t="s">
        <v>1934</v>
      </c>
      <c r="I1145" s="205">
        <v>0</v>
      </c>
      <c r="J1145" s="205">
        <v>0</v>
      </c>
      <c r="K1145" s="63" t="str">
        <f t="shared" si="36"/>
        <v/>
      </c>
    </row>
    <row r="1146" ht="18.95" hidden="1" customHeight="1" spans="1:11">
      <c r="A1146" s="244" t="str">
        <f t="shared" si="35"/>
        <v>否</v>
      </c>
      <c r="B1146" s="239">
        <v>21699</v>
      </c>
      <c r="C1146" s="240"/>
      <c r="D1146" s="240" t="s">
        <v>167</v>
      </c>
      <c r="E1146" s="240"/>
      <c r="F1146" s="241" t="s">
        <v>1935</v>
      </c>
      <c r="G1146" s="238"/>
      <c r="H1146" s="243" t="s">
        <v>1936</v>
      </c>
      <c r="I1146" s="205">
        <f>SUM(I1147:I1148)</f>
        <v>0</v>
      </c>
      <c r="J1146" s="205">
        <f>SUM(J1147:J1148)</f>
        <v>0</v>
      </c>
      <c r="K1146" s="63" t="str">
        <f t="shared" si="36"/>
        <v/>
      </c>
    </row>
    <row r="1147" ht="18.95" hidden="1" customHeight="1" spans="1:11">
      <c r="A1147" s="244" t="str">
        <f t="shared" si="35"/>
        <v>否</v>
      </c>
      <c r="B1147" s="239">
        <v>2169901</v>
      </c>
      <c r="C1147" s="240"/>
      <c r="D1147" s="240"/>
      <c r="E1147" s="240" t="s">
        <v>135</v>
      </c>
      <c r="F1147" s="242" t="s">
        <v>1937</v>
      </c>
      <c r="G1147" s="238">
        <v>3</v>
      </c>
      <c r="H1147" s="243" t="s">
        <v>1938</v>
      </c>
      <c r="I1147" s="205">
        <v>0</v>
      </c>
      <c r="J1147" s="205">
        <v>0</v>
      </c>
      <c r="K1147" s="63" t="str">
        <f t="shared" si="36"/>
        <v/>
      </c>
    </row>
    <row r="1148" ht="18.95" hidden="1" customHeight="1" spans="1:11">
      <c r="A1148" s="244" t="str">
        <f t="shared" si="35"/>
        <v>否</v>
      </c>
      <c r="B1148" s="239">
        <v>2169999</v>
      </c>
      <c r="C1148" s="240"/>
      <c r="D1148" s="240"/>
      <c r="E1148" s="240" t="s">
        <v>167</v>
      </c>
      <c r="F1148" s="242" t="s">
        <v>1935</v>
      </c>
      <c r="G1148" s="238">
        <v>3</v>
      </c>
      <c r="H1148" s="243" t="s">
        <v>1939</v>
      </c>
      <c r="I1148" s="205">
        <v>0</v>
      </c>
      <c r="J1148" s="205">
        <v>0</v>
      </c>
      <c r="K1148" s="63" t="str">
        <f t="shared" si="36"/>
        <v/>
      </c>
    </row>
    <row r="1149" s="215" customFormat="1" ht="18.95" customHeight="1" spans="1:11">
      <c r="A1149" s="244" t="str">
        <f t="shared" si="35"/>
        <v>是</v>
      </c>
      <c r="B1149" s="236">
        <v>217</v>
      </c>
      <c r="C1149" s="237" t="s">
        <v>1940</v>
      </c>
      <c r="D1149" s="237" t="s">
        <v>132</v>
      </c>
      <c r="E1149" s="237"/>
      <c r="F1149" s="237" t="s">
        <v>1941</v>
      </c>
      <c r="G1149" s="238"/>
      <c r="H1149" s="202" t="s">
        <v>1942</v>
      </c>
      <c r="I1149" s="203">
        <f>SUMIFS(I$1150:I$1176,$D$1150:$D$1176,"&lt;&gt;")</f>
        <v>0</v>
      </c>
      <c r="J1149" s="203">
        <f>SUMIFS(J$1150:J$1176,$D$1150:$D$1176,"&lt;&gt;")</f>
        <v>90</v>
      </c>
      <c r="K1149" s="140" t="str">
        <f t="shared" si="36"/>
        <v/>
      </c>
    </row>
    <row r="1150" ht="18.95" hidden="1" customHeight="1" spans="1:11">
      <c r="A1150" s="244" t="str">
        <f t="shared" si="35"/>
        <v>否</v>
      </c>
      <c r="B1150" s="239">
        <v>21701</v>
      </c>
      <c r="C1150" s="240"/>
      <c r="D1150" s="249" t="s">
        <v>135</v>
      </c>
      <c r="E1150" s="249"/>
      <c r="F1150" s="241" t="s">
        <v>1943</v>
      </c>
      <c r="G1150" s="238"/>
      <c r="H1150" s="243" t="s">
        <v>1944</v>
      </c>
      <c r="I1150" s="205">
        <f>SUM(I1151:I1156)</f>
        <v>0</v>
      </c>
      <c r="J1150" s="205">
        <f>SUM(J1151:J1156)</f>
        <v>0</v>
      </c>
      <c r="K1150" s="63" t="str">
        <f t="shared" si="36"/>
        <v/>
      </c>
    </row>
    <row r="1151" ht="18.95" hidden="1" customHeight="1" spans="1:11">
      <c r="A1151" s="244" t="str">
        <f t="shared" si="35"/>
        <v>否</v>
      </c>
      <c r="B1151" s="239">
        <v>2170101</v>
      </c>
      <c r="C1151" s="240"/>
      <c r="D1151" s="249"/>
      <c r="E1151" s="249" t="s">
        <v>135</v>
      </c>
      <c r="F1151" s="241"/>
      <c r="G1151" s="238"/>
      <c r="H1151" s="244" t="s">
        <v>1945</v>
      </c>
      <c r="I1151" s="205">
        <v>0</v>
      </c>
      <c r="J1151" s="205">
        <v>0</v>
      </c>
      <c r="K1151" s="63" t="str">
        <f t="shared" si="36"/>
        <v/>
      </c>
    </row>
    <row r="1152" ht="18.95" hidden="1" customHeight="1" spans="1:11">
      <c r="A1152" s="244" t="str">
        <f t="shared" si="35"/>
        <v>否</v>
      </c>
      <c r="B1152" s="239">
        <v>2170102</v>
      </c>
      <c r="C1152" s="240"/>
      <c r="D1152" s="249"/>
      <c r="E1152" s="249" t="s">
        <v>140</v>
      </c>
      <c r="F1152" s="241"/>
      <c r="G1152" s="238"/>
      <c r="H1152" s="244" t="s">
        <v>1946</v>
      </c>
      <c r="I1152" s="205">
        <v>0</v>
      </c>
      <c r="J1152" s="205">
        <v>0</v>
      </c>
      <c r="K1152" s="63" t="str">
        <f t="shared" si="36"/>
        <v/>
      </c>
    </row>
    <row r="1153" ht="18.95" hidden="1" customHeight="1" spans="1:11">
      <c r="A1153" s="244" t="str">
        <f t="shared" si="35"/>
        <v>否</v>
      </c>
      <c r="B1153" s="239">
        <v>2170103</v>
      </c>
      <c r="C1153" s="240"/>
      <c r="D1153" s="249"/>
      <c r="E1153" s="249" t="s">
        <v>143</v>
      </c>
      <c r="F1153" s="241"/>
      <c r="G1153" s="238"/>
      <c r="H1153" s="244" t="s">
        <v>1947</v>
      </c>
      <c r="I1153" s="205">
        <v>0</v>
      </c>
      <c r="J1153" s="205">
        <v>0</v>
      </c>
      <c r="K1153" s="63" t="str">
        <f t="shared" si="36"/>
        <v/>
      </c>
    </row>
    <row r="1154" ht="18.95" hidden="1" customHeight="1" spans="1:11">
      <c r="A1154" s="244" t="str">
        <f t="shared" si="35"/>
        <v>否</v>
      </c>
      <c r="B1154" s="239">
        <v>2170104</v>
      </c>
      <c r="C1154" s="240"/>
      <c r="D1154" s="249"/>
      <c r="E1154" s="249" t="s">
        <v>146</v>
      </c>
      <c r="F1154" s="241"/>
      <c r="G1154" s="238"/>
      <c r="H1154" s="244" t="s">
        <v>1948</v>
      </c>
      <c r="I1154" s="205">
        <v>0</v>
      </c>
      <c r="J1154" s="205">
        <v>0</v>
      </c>
      <c r="K1154" s="63" t="str">
        <f t="shared" si="36"/>
        <v/>
      </c>
    </row>
    <row r="1155" ht="18.95" hidden="1" customHeight="1" spans="1:11">
      <c r="A1155" s="244" t="str">
        <f t="shared" si="35"/>
        <v>否</v>
      </c>
      <c r="B1155" s="239">
        <v>2170150</v>
      </c>
      <c r="C1155" s="240"/>
      <c r="D1155" s="249"/>
      <c r="E1155" s="249" t="s">
        <v>164</v>
      </c>
      <c r="F1155" s="241"/>
      <c r="G1155" s="238"/>
      <c r="H1155" s="244" t="s">
        <v>1949</v>
      </c>
      <c r="I1155" s="205">
        <v>0</v>
      </c>
      <c r="J1155" s="205">
        <v>0</v>
      </c>
      <c r="K1155" s="63" t="str">
        <f t="shared" si="36"/>
        <v/>
      </c>
    </row>
    <row r="1156" ht="18.95" hidden="1" customHeight="1" spans="1:11">
      <c r="A1156" s="244" t="str">
        <f t="shared" si="35"/>
        <v>否</v>
      </c>
      <c r="B1156" s="239">
        <v>2170199</v>
      </c>
      <c r="C1156" s="240"/>
      <c r="D1156" s="249"/>
      <c r="E1156" s="249" t="s">
        <v>167</v>
      </c>
      <c r="F1156" s="241"/>
      <c r="G1156" s="238"/>
      <c r="H1156" s="244" t="s">
        <v>1950</v>
      </c>
      <c r="I1156" s="205">
        <v>0</v>
      </c>
      <c r="J1156" s="205">
        <v>0</v>
      </c>
      <c r="K1156" s="63" t="str">
        <f t="shared" si="36"/>
        <v/>
      </c>
    </row>
    <row r="1157" ht="18.95" customHeight="1" spans="1:11">
      <c r="A1157" s="244" t="str">
        <f t="shared" si="35"/>
        <v>是</v>
      </c>
      <c r="B1157" s="239">
        <v>21702</v>
      </c>
      <c r="C1157" s="249"/>
      <c r="D1157" s="249" t="s">
        <v>140</v>
      </c>
      <c r="E1157" s="249"/>
      <c r="F1157" s="241"/>
      <c r="G1157" s="238"/>
      <c r="H1157" s="206" t="s">
        <v>1951</v>
      </c>
      <c r="I1157" s="205">
        <f>SUM(I1158:I1166)</f>
        <v>0</v>
      </c>
      <c r="J1157" s="205">
        <f>SUM(J1158:J1166)</f>
        <v>35</v>
      </c>
      <c r="K1157" s="63" t="str">
        <f t="shared" si="36"/>
        <v/>
      </c>
    </row>
    <row r="1158" ht="18.95" hidden="1" customHeight="1" spans="1:11">
      <c r="A1158" s="244" t="str">
        <f t="shared" si="35"/>
        <v>否</v>
      </c>
      <c r="B1158" s="239">
        <v>2170201</v>
      </c>
      <c r="C1158" s="249"/>
      <c r="D1158" s="249"/>
      <c r="E1158" s="249" t="s">
        <v>135</v>
      </c>
      <c r="F1158" s="241"/>
      <c r="G1158" s="238"/>
      <c r="H1158" s="244" t="s">
        <v>1952</v>
      </c>
      <c r="I1158" s="205">
        <v>0</v>
      </c>
      <c r="J1158" s="205">
        <v>0</v>
      </c>
      <c r="K1158" s="63" t="str">
        <f t="shared" si="36"/>
        <v/>
      </c>
    </row>
    <row r="1159" ht="18.95" hidden="1" customHeight="1" spans="1:11">
      <c r="A1159" s="244" t="str">
        <f t="shared" si="35"/>
        <v>否</v>
      </c>
      <c r="B1159" s="239">
        <v>2170202</v>
      </c>
      <c r="C1159" s="249"/>
      <c r="D1159" s="249"/>
      <c r="E1159" s="249" t="s">
        <v>140</v>
      </c>
      <c r="F1159" s="241"/>
      <c r="G1159" s="238"/>
      <c r="H1159" s="244" t="s">
        <v>1953</v>
      </c>
      <c r="I1159" s="205">
        <v>0</v>
      </c>
      <c r="J1159" s="205">
        <v>0</v>
      </c>
      <c r="K1159" s="63" t="str">
        <f t="shared" si="36"/>
        <v/>
      </c>
    </row>
    <row r="1160" ht="18.95" hidden="1" customHeight="1" spans="1:11">
      <c r="A1160" s="244" t="str">
        <f t="shared" ref="A1160:A1224" si="37">IF(AND(I1160=0,J1160=0),"否","是")</f>
        <v>否</v>
      </c>
      <c r="B1160" s="239">
        <v>2170203</v>
      </c>
      <c r="C1160" s="249"/>
      <c r="D1160" s="249"/>
      <c r="E1160" s="249" t="s">
        <v>143</v>
      </c>
      <c r="F1160" s="241"/>
      <c r="G1160" s="238"/>
      <c r="H1160" s="244" t="s">
        <v>1954</v>
      </c>
      <c r="I1160" s="205">
        <v>0</v>
      </c>
      <c r="J1160" s="205">
        <v>0</v>
      </c>
      <c r="K1160" s="63" t="str">
        <f t="shared" si="36"/>
        <v/>
      </c>
    </row>
    <row r="1161" ht="18.95" hidden="1" customHeight="1" spans="1:11">
      <c r="A1161" s="244" t="str">
        <f t="shared" si="37"/>
        <v>否</v>
      </c>
      <c r="B1161" s="239">
        <v>2170204</v>
      </c>
      <c r="C1161" s="249"/>
      <c r="D1161" s="249"/>
      <c r="E1161" s="249" t="s">
        <v>146</v>
      </c>
      <c r="F1161" s="241"/>
      <c r="G1161" s="238"/>
      <c r="H1161" s="244" t="s">
        <v>1955</v>
      </c>
      <c r="I1161" s="205">
        <v>0</v>
      </c>
      <c r="J1161" s="205">
        <v>0</v>
      </c>
      <c r="K1161" s="63" t="str">
        <f t="shared" si="36"/>
        <v/>
      </c>
    </row>
    <row r="1162" ht="18.95" hidden="1" customHeight="1" spans="1:11">
      <c r="A1162" s="244" t="str">
        <f t="shared" si="37"/>
        <v>否</v>
      </c>
      <c r="B1162" s="239">
        <v>2170205</v>
      </c>
      <c r="C1162" s="249"/>
      <c r="D1162" s="249"/>
      <c r="E1162" s="249" t="s">
        <v>149</v>
      </c>
      <c r="F1162" s="241"/>
      <c r="G1162" s="238"/>
      <c r="H1162" s="244" t="s">
        <v>1956</v>
      </c>
      <c r="I1162" s="205">
        <v>0</v>
      </c>
      <c r="J1162" s="205">
        <v>0</v>
      </c>
      <c r="K1162" s="63" t="str">
        <f t="shared" si="36"/>
        <v/>
      </c>
    </row>
    <row r="1163" ht="18.95" hidden="1" customHeight="1" spans="1:11">
      <c r="A1163" s="244" t="str">
        <f t="shared" si="37"/>
        <v>否</v>
      </c>
      <c r="B1163" s="239">
        <v>2170206</v>
      </c>
      <c r="C1163" s="249"/>
      <c r="D1163" s="249"/>
      <c r="E1163" s="249" t="s">
        <v>152</v>
      </c>
      <c r="F1163" s="241"/>
      <c r="G1163" s="238"/>
      <c r="H1163" s="244" t="s">
        <v>1957</v>
      </c>
      <c r="I1163" s="205">
        <v>0</v>
      </c>
      <c r="J1163" s="205">
        <v>0</v>
      </c>
      <c r="K1163" s="63" t="str">
        <f t="shared" si="36"/>
        <v/>
      </c>
    </row>
    <row r="1164" ht="18.95" hidden="1" customHeight="1" spans="1:11">
      <c r="A1164" s="244" t="str">
        <f t="shared" si="37"/>
        <v>否</v>
      </c>
      <c r="B1164" s="239">
        <v>2170207</v>
      </c>
      <c r="C1164" s="249"/>
      <c r="D1164" s="249"/>
      <c r="E1164" s="249" t="s">
        <v>155</v>
      </c>
      <c r="F1164" s="241"/>
      <c r="G1164" s="238"/>
      <c r="H1164" s="244" t="s">
        <v>1958</v>
      </c>
      <c r="I1164" s="205">
        <v>0</v>
      </c>
      <c r="J1164" s="205">
        <v>0</v>
      </c>
      <c r="K1164" s="63" t="str">
        <f t="shared" si="36"/>
        <v/>
      </c>
    </row>
    <row r="1165" ht="18.95" hidden="1" customHeight="1" spans="1:11">
      <c r="A1165" s="244" t="str">
        <f t="shared" si="37"/>
        <v>否</v>
      </c>
      <c r="B1165" s="239">
        <v>2170208</v>
      </c>
      <c r="C1165" s="249"/>
      <c r="D1165" s="249"/>
      <c r="E1165" s="249" t="s">
        <v>158</v>
      </c>
      <c r="F1165" s="241"/>
      <c r="G1165" s="238"/>
      <c r="H1165" s="244" t="s">
        <v>1959</v>
      </c>
      <c r="I1165" s="205">
        <v>0</v>
      </c>
      <c r="J1165" s="205">
        <v>0</v>
      </c>
      <c r="K1165" s="63" t="str">
        <f t="shared" si="36"/>
        <v/>
      </c>
    </row>
    <row r="1166" ht="18.95" customHeight="1" spans="1:11">
      <c r="A1166" s="244" t="str">
        <f t="shared" si="37"/>
        <v>是</v>
      </c>
      <c r="B1166" s="239">
        <v>2170299</v>
      </c>
      <c r="C1166" s="249"/>
      <c r="D1166" s="249"/>
      <c r="E1166" s="249" t="s">
        <v>167</v>
      </c>
      <c r="F1166" s="241"/>
      <c r="G1166" s="238"/>
      <c r="H1166" s="206" t="s">
        <v>1960</v>
      </c>
      <c r="I1166" s="205">
        <v>0</v>
      </c>
      <c r="J1166" s="205">
        <v>35</v>
      </c>
      <c r="K1166" s="63" t="str">
        <f t="shared" si="36"/>
        <v/>
      </c>
    </row>
    <row r="1167" ht="18.95" hidden="1" customHeight="1" spans="1:11">
      <c r="A1167" s="244" t="str">
        <f t="shared" si="37"/>
        <v>否</v>
      </c>
      <c r="B1167" s="239">
        <v>21703</v>
      </c>
      <c r="C1167" s="240"/>
      <c r="D1167" s="249" t="s">
        <v>143</v>
      </c>
      <c r="E1167" s="249"/>
      <c r="F1167" s="241" t="s">
        <v>1961</v>
      </c>
      <c r="G1167" s="238"/>
      <c r="H1167" s="243" t="s">
        <v>1962</v>
      </c>
      <c r="I1167" s="205">
        <f>SUM(I1168:I1172)</f>
        <v>0</v>
      </c>
      <c r="J1167" s="205">
        <f>SUM(J1168:J1172)</f>
        <v>0</v>
      </c>
      <c r="K1167" s="63" t="str">
        <f t="shared" si="36"/>
        <v/>
      </c>
    </row>
    <row r="1168" ht="18.95" hidden="1" customHeight="1" spans="1:11">
      <c r="A1168" s="244" t="str">
        <f t="shared" si="37"/>
        <v>否</v>
      </c>
      <c r="B1168" s="239">
        <v>2170301</v>
      </c>
      <c r="C1168" s="240"/>
      <c r="D1168" s="249"/>
      <c r="E1168" s="249" t="s">
        <v>135</v>
      </c>
      <c r="F1168" s="241"/>
      <c r="G1168" s="238"/>
      <c r="H1168" s="244" t="s">
        <v>1963</v>
      </c>
      <c r="I1168" s="205">
        <v>0</v>
      </c>
      <c r="J1168" s="205">
        <v>0</v>
      </c>
      <c r="K1168" s="63" t="str">
        <f t="shared" si="36"/>
        <v/>
      </c>
    </row>
    <row r="1169" ht="18.95" hidden="1" customHeight="1" spans="1:11">
      <c r="A1169" s="244" t="str">
        <f t="shared" si="37"/>
        <v>否</v>
      </c>
      <c r="B1169" s="239">
        <v>2170302</v>
      </c>
      <c r="C1169" s="240"/>
      <c r="D1169" s="249"/>
      <c r="E1169" s="249" t="s">
        <v>140</v>
      </c>
      <c r="F1169" s="241"/>
      <c r="G1169" s="238"/>
      <c r="H1169" s="244" t="s">
        <v>1964</v>
      </c>
      <c r="I1169" s="205">
        <v>0</v>
      </c>
      <c r="J1169" s="205">
        <v>0</v>
      </c>
      <c r="K1169" s="63" t="str">
        <f t="shared" si="36"/>
        <v/>
      </c>
    </row>
    <row r="1170" ht="18.95" hidden="1" customHeight="1" spans="1:11">
      <c r="A1170" s="244" t="str">
        <f t="shared" si="37"/>
        <v>否</v>
      </c>
      <c r="B1170" s="239">
        <v>2170303</v>
      </c>
      <c r="C1170" s="240"/>
      <c r="D1170" s="249"/>
      <c r="E1170" s="249" t="s">
        <v>143</v>
      </c>
      <c r="F1170" s="241"/>
      <c r="G1170" s="238"/>
      <c r="H1170" s="244" t="s">
        <v>1965</v>
      </c>
      <c r="I1170" s="205">
        <v>0</v>
      </c>
      <c r="J1170" s="205">
        <v>0</v>
      </c>
      <c r="K1170" s="63" t="str">
        <f t="shared" si="36"/>
        <v/>
      </c>
    </row>
    <row r="1171" ht="18.95" hidden="1" customHeight="1" spans="1:11">
      <c r="A1171" s="244" t="str">
        <f t="shared" si="37"/>
        <v>否</v>
      </c>
      <c r="B1171" s="239">
        <v>2170304</v>
      </c>
      <c r="C1171" s="240"/>
      <c r="D1171" s="249"/>
      <c r="E1171" s="249" t="s">
        <v>146</v>
      </c>
      <c r="F1171" s="241"/>
      <c r="G1171" s="238"/>
      <c r="H1171" s="244" t="s">
        <v>1966</v>
      </c>
      <c r="I1171" s="205">
        <v>0</v>
      </c>
      <c r="J1171" s="205">
        <v>0</v>
      </c>
      <c r="K1171" s="63" t="str">
        <f t="shared" si="36"/>
        <v/>
      </c>
    </row>
    <row r="1172" ht="18.95" hidden="1" customHeight="1" spans="1:11">
      <c r="A1172" s="244" t="str">
        <f t="shared" si="37"/>
        <v>否</v>
      </c>
      <c r="B1172" s="239">
        <v>2170399</v>
      </c>
      <c r="C1172" s="240"/>
      <c r="D1172" s="249"/>
      <c r="E1172" s="249" t="s">
        <v>167</v>
      </c>
      <c r="F1172" s="241"/>
      <c r="G1172" s="238"/>
      <c r="H1172" s="244" t="s">
        <v>1967</v>
      </c>
      <c r="I1172" s="205">
        <v>0</v>
      </c>
      <c r="J1172" s="205">
        <v>0</v>
      </c>
      <c r="K1172" s="63" t="str">
        <f t="shared" si="36"/>
        <v/>
      </c>
    </row>
    <row r="1173" ht="18.95" hidden="1" customHeight="1" spans="1:11">
      <c r="A1173" s="244" t="str">
        <f t="shared" si="37"/>
        <v>否</v>
      </c>
      <c r="B1173" s="239">
        <v>21704</v>
      </c>
      <c r="C1173" s="240"/>
      <c r="D1173" s="322" t="s">
        <v>146</v>
      </c>
      <c r="E1173" s="249"/>
      <c r="F1173" s="264" t="s">
        <v>1968</v>
      </c>
      <c r="G1173" s="238"/>
      <c r="H1173" s="244" t="s">
        <v>1969</v>
      </c>
      <c r="I1173" s="205">
        <f>SUM(I1174:I1175)</f>
        <v>0</v>
      </c>
      <c r="J1173" s="205">
        <f>SUM(J1174:J1175)</f>
        <v>0</v>
      </c>
      <c r="K1173" s="63" t="str">
        <f t="shared" si="36"/>
        <v/>
      </c>
    </row>
    <row r="1174" ht="18.95" hidden="1" customHeight="1" spans="1:11">
      <c r="A1174" s="244" t="str">
        <f t="shared" si="37"/>
        <v>否</v>
      </c>
      <c r="B1174" s="239">
        <v>2170401</v>
      </c>
      <c r="C1174" s="240"/>
      <c r="D1174" s="249"/>
      <c r="E1174" s="249" t="s">
        <v>135</v>
      </c>
      <c r="F1174" s="241"/>
      <c r="G1174" s="238"/>
      <c r="H1174" s="244" t="s">
        <v>1970</v>
      </c>
      <c r="I1174" s="205">
        <v>0</v>
      </c>
      <c r="J1174" s="205">
        <v>0</v>
      </c>
      <c r="K1174" s="63" t="str">
        <f t="shared" si="36"/>
        <v/>
      </c>
    </row>
    <row r="1175" ht="18.95" hidden="1" customHeight="1" spans="1:11">
      <c r="A1175" s="244" t="str">
        <f t="shared" si="37"/>
        <v>否</v>
      </c>
      <c r="B1175" s="239">
        <v>2170499</v>
      </c>
      <c r="C1175" s="240"/>
      <c r="D1175" s="249"/>
      <c r="E1175" s="249" t="s">
        <v>167</v>
      </c>
      <c r="F1175" s="241"/>
      <c r="G1175" s="238"/>
      <c r="H1175" s="244" t="s">
        <v>1971</v>
      </c>
      <c r="I1175" s="205">
        <v>0</v>
      </c>
      <c r="J1175" s="205">
        <v>0</v>
      </c>
      <c r="K1175" s="63" t="str">
        <f t="shared" si="36"/>
        <v/>
      </c>
    </row>
    <row r="1176" ht="18.95" customHeight="1" spans="1:11">
      <c r="A1176" s="244" t="str">
        <f t="shared" si="37"/>
        <v>是</v>
      </c>
      <c r="B1176" s="239">
        <v>2179901</v>
      </c>
      <c r="C1176" s="240"/>
      <c r="D1176" s="322" t="s">
        <v>167</v>
      </c>
      <c r="E1176" s="322" t="s">
        <v>135</v>
      </c>
      <c r="F1176" s="264" t="s">
        <v>1972</v>
      </c>
      <c r="G1176" s="238">
        <v>3</v>
      </c>
      <c r="H1176" s="206" t="s">
        <v>1973</v>
      </c>
      <c r="I1176" s="205"/>
      <c r="J1176" s="205">
        <v>55</v>
      </c>
      <c r="K1176" s="63" t="str">
        <f t="shared" si="36"/>
        <v/>
      </c>
    </row>
    <row r="1177" s="215" customFormat="1" ht="18.95" customHeight="1" spans="1:11">
      <c r="A1177" s="244" t="s">
        <v>76</v>
      </c>
      <c r="B1177" s="236">
        <v>219</v>
      </c>
      <c r="C1177" s="237" t="s">
        <v>1974</v>
      </c>
      <c r="D1177" s="237" t="s">
        <v>132</v>
      </c>
      <c r="E1177" s="237"/>
      <c r="F1177" s="237" t="s">
        <v>1975</v>
      </c>
      <c r="G1177" s="238"/>
      <c r="H1177" s="202" t="s">
        <v>1976</v>
      </c>
      <c r="I1177" s="203">
        <f>SUM(I1178:I1186)</f>
        <v>0</v>
      </c>
      <c r="J1177" s="203">
        <f>SUM(J1178:J1186)</f>
        <v>0</v>
      </c>
      <c r="K1177" s="140" t="str">
        <f t="shared" si="36"/>
        <v/>
      </c>
    </row>
    <row r="1178" ht="18.95" hidden="1" customHeight="1" spans="1:11">
      <c r="A1178" s="244" t="str">
        <f t="shared" si="37"/>
        <v>否</v>
      </c>
      <c r="B1178" s="239">
        <v>21901</v>
      </c>
      <c r="C1178" s="240"/>
      <c r="D1178" s="240" t="s">
        <v>135</v>
      </c>
      <c r="E1178" s="240"/>
      <c r="F1178" s="241" t="s">
        <v>1977</v>
      </c>
      <c r="G1178" s="238">
        <v>3</v>
      </c>
      <c r="H1178" s="243" t="s">
        <v>1978</v>
      </c>
      <c r="I1178" s="205">
        <v>0</v>
      </c>
      <c r="J1178" s="205">
        <v>0</v>
      </c>
      <c r="K1178" s="63" t="str">
        <f t="shared" si="36"/>
        <v/>
      </c>
    </row>
    <row r="1179" ht="18.95" hidden="1" customHeight="1" spans="1:11">
      <c r="A1179" s="244" t="str">
        <f t="shared" si="37"/>
        <v>否</v>
      </c>
      <c r="B1179" s="239">
        <v>21902</v>
      </c>
      <c r="C1179" s="240"/>
      <c r="D1179" s="240" t="s">
        <v>140</v>
      </c>
      <c r="E1179" s="240"/>
      <c r="F1179" s="241" t="s">
        <v>1979</v>
      </c>
      <c r="G1179" s="238">
        <v>3</v>
      </c>
      <c r="H1179" s="243" t="s">
        <v>1980</v>
      </c>
      <c r="I1179" s="205"/>
      <c r="J1179" s="205"/>
      <c r="K1179" s="63" t="str">
        <f t="shared" si="36"/>
        <v/>
      </c>
    </row>
    <row r="1180" ht="18.95" hidden="1" customHeight="1" spans="1:11">
      <c r="A1180" s="244" t="str">
        <f t="shared" si="37"/>
        <v>否</v>
      </c>
      <c r="B1180" s="239">
        <v>21903</v>
      </c>
      <c r="C1180" s="240"/>
      <c r="D1180" s="240" t="s">
        <v>143</v>
      </c>
      <c r="E1180" s="240"/>
      <c r="F1180" s="241" t="s">
        <v>1981</v>
      </c>
      <c r="G1180" s="238">
        <v>3</v>
      </c>
      <c r="H1180" s="243" t="s">
        <v>1982</v>
      </c>
      <c r="I1180" s="205">
        <v>0</v>
      </c>
      <c r="J1180" s="205">
        <v>0</v>
      </c>
      <c r="K1180" s="63" t="str">
        <f t="shared" si="36"/>
        <v/>
      </c>
    </row>
    <row r="1181" ht="18.95" hidden="1" customHeight="1" spans="1:11">
      <c r="A1181" s="244" t="str">
        <f t="shared" si="37"/>
        <v>否</v>
      </c>
      <c r="B1181" s="239">
        <v>21904</v>
      </c>
      <c r="C1181" s="240"/>
      <c r="D1181" s="240" t="s">
        <v>146</v>
      </c>
      <c r="E1181" s="240"/>
      <c r="F1181" s="241" t="s">
        <v>1983</v>
      </c>
      <c r="G1181" s="238">
        <v>3</v>
      </c>
      <c r="H1181" s="243" t="s">
        <v>1984</v>
      </c>
      <c r="I1181" s="205">
        <v>0</v>
      </c>
      <c r="J1181" s="205">
        <v>0</v>
      </c>
      <c r="K1181" s="63" t="str">
        <f t="shared" si="36"/>
        <v/>
      </c>
    </row>
    <row r="1182" ht="18.95" hidden="1" customHeight="1" spans="1:11">
      <c r="A1182" s="244" t="str">
        <f t="shared" si="37"/>
        <v>否</v>
      </c>
      <c r="B1182" s="239">
        <v>21905</v>
      </c>
      <c r="C1182" s="240"/>
      <c r="D1182" s="240" t="s">
        <v>149</v>
      </c>
      <c r="E1182" s="240"/>
      <c r="F1182" s="241" t="s">
        <v>1985</v>
      </c>
      <c r="G1182" s="238">
        <v>3</v>
      </c>
      <c r="H1182" s="243" t="s">
        <v>1986</v>
      </c>
      <c r="I1182" s="205">
        <v>0</v>
      </c>
      <c r="J1182" s="205">
        <v>0</v>
      </c>
      <c r="K1182" s="63" t="str">
        <f t="shared" si="36"/>
        <v/>
      </c>
    </row>
    <row r="1183" ht="18.95" hidden="1" customHeight="1" spans="1:11">
      <c r="A1183" s="244" t="str">
        <f t="shared" si="37"/>
        <v>否</v>
      </c>
      <c r="B1183" s="239">
        <v>21906</v>
      </c>
      <c r="C1183" s="240"/>
      <c r="D1183" s="240" t="s">
        <v>152</v>
      </c>
      <c r="E1183" s="240"/>
      <c r="F1183" s="241" t="s">
        <v>1448</v>
      </c>
      <c r="G1183" s="238">
        <v>3</v>
      </c>
      <c r="H1183" s="243" t="s">
        <v>1449</v>
      </c>
      <c r="I1183" s="205">
        <v>0</v>
      </c>
      <c r="J1183" s="205">
        <v>0</v>
      </c>
      <c r="K1183" s="63" t="str">
        <f t="shared" si="36"/>
        <v/>
      </c>
    </row>
    <row r="1184" ht="18.95" hidden="1" customHeight="1" spans="1:11">
      <c r="A1184" s="244" t="str">
        <f t="shared" si="37"/>
        <v>否</v>
      </c>
      <c r="B1184" s="239">
        <v>21907</v>
      </c>
      <c r="C1184" s="240"/>
      <c r="D1184" s="240" t="s">
        <v>155</v>
      </c>
      <c r="E1184" s="240"/>
      <c r="F1184" s="241" t="s">
        <v>1987</v>
      </c>
      <c r="G1184" s="238">
        <v>3</v>
      </c>
      <c r="H1184" s="243" t="s">
        <v>1988</v>
      </c>
      <c r="I1184" s="205">
        <v>0</v>
      </c>
      <c r="J1184" s="205">
        <v>0</v>
      </c>
      <c r="K1184" s="63" t="str">
        <f t="shared" si="36"/>
        <v/>
      </c>
    </row>
    <row r="1185" ht="18.95" hidden="1" customHeight="1" spans="1:11">
      <c r="A1185" s="244" t="str">
        <f t="shared" si="37"/>
        <v>否</v>
      </c>
      <c r="B1185" s="239">
        <v>21908</v>
      </c>
      <c r="C1185" s="240"/>
      <c r="D1185" s="240" t="s">
        <v>158</v>
      </c>
      <c r="E1185" s="240"/>
      <c r="F1185" s="241" t="s">
        <v>1989</v>
      </c>
      <c r="G1185" s="238">
        <v>3</v>
      </c>
      <c r="H1185" s="243" t="s">
        <v>1990</v>
      </c>
      <c r="I1185" s="205">
        <v>0</v>
      </c>
      <c r="J1185" s="205">
        <v>0</v>
      </c>
      <c r="K1185" s="63" t="str">
        <f t="shared" si="36"/>
        <v/>
      </c>
    </row>
    <row r="1186" ht="18.95" hidden="1" customHeight="1" spans="1:11">
      <c r="A1186" s="244" t="str">
        <f t="shared" si="37"/>
        <v>否</v>
      </c>
      <c r="B1186" s="239">
        <v>21999</v>
      </c>
      <c r="C1186" s="240"/>
      <c r="D1186" s="240" t="s">
        <v>167</v>
      </c>
      <c r="E1186" s="240"/>
      <c r="F1186" s="241" t="s">
        <v>1991</v>
      </c>
      <c r="G1186" s="238">
        <v>3</v>
      </c>
      <c r="H1186" s="243" t="s">
        <v>1992</v>
      </c>
      <c r="I1186" s="205"/>
      <c r="J1186" s="205"/>
      <c r="K1186" s="63" t="str">
        <f t="shared" si="36"/>
        <v/>
      </c>
    </row>
    <row r="1187" s="215" customFormat="1" ht="18.95" customHeight="1" spans="1:11">
      <c r="A1187" s="244" t="str">
        <f t="shared" si="37"/>
        <v>是</v>
      </c>
      <c r="B1187" s="236">
        <v>220</v>
      </c>
      <c r="C1187" s="237" t="s">
        <v>1993</v>
      </c>
      <c r="D1187" s="237" t="s">
        <v>132</v>
      </c>
      <c r="E1187" s="237"/>
      <c r="F1187" s="237" t="s">
        <v>1994</v>
      </c>
      <c r="G1187" s="238"/>
      <c r="H1187" s="202" t="s">
        <v>1995</v>
      </c>
      <c r="I1187" s="203">
        <f>SUMIFS(I$1188:I$1267,$D$1188:$D$1267,"&lt;&gt;")</f>
        <v>2601</v>
      </c>
      <c r="J1187" s="203">
        <f>SUMIFS(J$1188:J$1267,$D$1188:$D$1267,"&lt;&gt;")</f>
        <v>3132</v>
      </c>
      <c r="K1187" s="140">
        <f t="shared" si="36"/>
        <v>0.204</v>
      </c>
    </row>
    <row r="1188" ht="18.95" customHeight="1" spans="1:11">
      <c r="A1188" s="244" t="str">
        <f t="shared" si="37"/>
        <v>是</v>
      </c>
      <c r="B1188" s="239">
        <v>22001</v>
      </c>
      <c r="C1188" s="240"/>
      <c r="D1188" s="240" t="s">
        <v>135</v>
      </c>
      <c r="E1188" s="240"/>
      <c r="F1188" s="241" t="s">
        <v>1996</v>
      </c>
      <c r="G1188" s="238"/>
      <c r="H1188" s="204" t="s">
        <v>1997</v>
      </c>
      <c r="I1188" s="205">
        <f>SUM(I1189:I1208)</f>
        <v>1378</v>
      </c>
      <c r="J1188" s="205">
        <f>SUM(J1189:J1208)</f>
        <v>1794</v>
      </c>
      <c r="K1188" s="63">
        <f t="shared" si="36"/>
        <v>0.302</v>
      </c>
    </row>
    <row r="1189" ht="18.95" customHeight="1" spans="1:11">
      <c r="A1189" s="244" t="str">
        <f t="shared" si="37"/>
        <v>是</v>
      </c>
      <c r="B1189" s="239">
        <v>2200101</v>
      </c>
      <c r="C1189" s="240"/>
      <c r="D1189" s="240"/>
      <c r="E1189" s="240" t="s">
        <v>135</v>
      </c>
      <c r="F1189" s="242" t="s">
        <v>138</v>
      </c>
      <c r="G1189" s="238">
        <v>3</v>
      </c>
      <c r="H1189" s="204" t="s">
        <v>1412</v>
      </c>
      <c r="I1189" s="205">
        <v>721</v>
      </c>
      <c r="J1189" s="205">
        <v>966</v>
      </c>
      <c r="K1189" s="63">
        <f t="shared" si="36"/>
        <v>0.34</v>
      </c>
    </row>
    <row r="1190" ht="18.95" customHeight="1" spans="1:11">
      <c r="A1190" s="244" t="str">
        <f t="shared" si="37"/>
        <v>是</v>
      </c>
      <c r="B1190" s="239">
        <v>2200102</v>
      </c>
      <c r="C1190" s="240"/>
      <c r="D1190" s="240"/>
      <c r="E1190" s="240" t="s">
        <v>140</v>
      </c>
      <c r="F1190" s="242" t="s">
        <v>141</v>
      </c>
      <c r="G1190" s="238">
        <v>3</v>
      </c>
      <c r="H1190" s="204" t="s">
        <v>1413</v>
      </c>
      <c r="I1190" s="205">
        <v>451</v>
      </c>
      <c r="J1190" s="205">
        <v>570</v>
      </c>
      <c r="K1190" s="63">
        <f t="shared" si="36"/>
        <v>0.264</v>
      </c>
    </row>
    <row r="1191" ht="18.95" hidden="1" customHeight="1" spans="1:11">
      <c r="A1191" s="244" t="str">
        <f t="shared" si="37"/>
        <v>否</v>
      </c>
      <c r="B1191" s="239">
        <v>2200103</v>
      </c>
      <c r="C1191" s="240"/>
      <c r="D1191" s="240"/>
      <c r="E1191" s="240" t="s">
        <v>143</v>
      </c>
      <c r="F1191" s="242" t="s">
        <v>144</v>
      </c>
      <c r="G1191" s="238">
        <v>3</v>
      </c>
      <c r="H1191" s="243" t="s">
        <v>1414</v>
      </c>
      <c r="I1191" s="205">
        <v>0</v>
      </c>
      <c r="J1191" s="205">
        <v>0</v>
      </c>
      <c r="K1191" s="63" t="str">
        <f t="shared" si="36"/>
        <v/>
      </c>
    </row>
    <row r="1192" ht="18.95" hidden="1" customHeight="1" spans="1:11">
      <c r="A1192" s="244" t="str">
        <f t="shared" si="37"/>
        <v>否</v>
      </c>
      <c r="B1192" s="239">
        <v>2200104</v>
      </c>
      <c r="C1192" s="240"/>
      <c r="D1192" s="240"/>
      <c r="E1192" s="240" t="s">
        <v>146</v>
      </c>
      <c r="F1192" s="242" t="s">
        <v>1998</v>
      </c>
      <c r="G1192" s="238">
        <v>3</v>
      </c>
      <c r="H1192" s="243" t="s">
        <v>1999</v>
      </c>
      <c r="I1192" s="205">
        <v>0</v>
      </c>
      <c r="J1192" s="205">
        <v>0</v>
      </c>
      <c r="K1192" s="63" t="str">
        <f t="shared" si="36"/>
        <v/>
      </c>
    </row>
    <row r="1193" ht="18.95" customHeight="1" spans="1:11">
      <c r="A1193" s="244" t="str">
        <f t="shared" si="37"/>
        <v>是</v>
      </c>
      <c r="B1193" s="239">
        <v>2200105</v>
      </c>
      <c r="C1193" s="240"/>
      <c r="D1193" s="240"/>
      <c r="E1193" s="240" t="s">
        <v>149</v>
      </c>
      <c r="F1193" s="242" t="s">
        <v>2000</v>
      </c>
      <c r="G1193" s="238">
        <v>3</v>
      </c>
      <c r="H1193" s="204" t="s">
        <v>2001</v>
      </c>
      <c r="I1193" s="205">
        <v>55</v>
      </c>
      <c r="J1193" s="205">
        <v>159</v>
      </c>
      <c r="K1193" s="63">
        <f t="shared" si="36"/>
        <v>1.891</v>
      </c>
    </row>
    <row r="1194" ht="18.95" customHeight="1" spans="1:11">
      <c r="A1194" s="244" t="str">
        <f t="shared" si="37"/>
        <v>是</v>
      </c>
      <c r="B1194" s="239">
        <v>2200106</v>
      </c>
      <c r="C1194" s="240"/>
      <c r="D1194" s="240"/>
      <c r="E1194" s="240" t="s">
        <v>152</v>
      </c>
      <c r="F1194" s="242" t="s">
        <v>2002</v>
      </c>
      <c r="G1194" s="238">
        <v>3</v>
      </c>
      <c r="H1194" s="204" t="s">
        <v>2003</v>
      </c>
      <c r="I1194" s="205">
        <v>20</v>
      </c>
      <c r="J1194" s="205">
        <v>32</v>
      </c>
      <c r="K1194" s="63">
        <f t="shared" si="36"/>
        <v>0.6</v>
      </c>
    </row>
    <row r="1195" ht="18.95" hidden="1" customHeight="1" spans="1:11">
      <c r="A1195" s="244" t="str">
        <f t="shared" si="37"/>
        <v>否</v>
      </c>
      <c r="B1195" s="239">
        <v>2200107</v>
      </c>
      <c r="C1195" s="240"/>
      <c r="D1195" s="240"/>
      <c r="E1195" s="240" t="s">
        <v>155</v>
      </c>
      <c r="F1195" s="242" t="s">
        <v>2004</v>
      </c>
      <c r="G1195" s="238">
        <v>3</v>
      </c>
      <c r="H1195" s="243" t="s">
        <v>2005</v>
      </c>
      <c r="I1195" s="205">
        <v>0</v>
      </c>
      <c r="J1195" s="205">
        <v>0</v>
      </c>
      <c r="K1195" s="63" t="str">
        <f t="shared" si="36"/>
        <v/>
      </c>
    </row>
    <row r="1196" ht="18.95" hidden="1" customHeight="1" spans="1:11">
      <c r="A1196" s="244" t="str">
        <f t="shared" si="37"/>
        <v>否</v>
      </c>
      <c r="B1196" s="239">
        <v>2200108</v>
      </c>
      <c r="C1196" s="240"/>
      <c r="D1196" s="240"/>
      <c r="E1196" s="240" t="s">
        <v>158</v>
      </c>
      <c r="F1196" s="242" t="s">
        <v>2006</v>
      </c>
      <c r="G1196" s="238">
        <v>3</v>
      </c>
      <c r="H1196" s="243" t="s">
        <v>2007</v>
      </c>
      <c r="I1196" s="205">
        <v>0</v>
      </c>
      <c r="J1196" s="205">
        <v>0</v>
      </c>
      <c r="K1196" s="63" t="str">
        <f t="shared" si="36"/>
        <v/>
      </c>
    </row>
    <row r="1197" ht="18.95" hidden="1" customHeight="1" spans="1:11">
      <c r="A1197" s="244" t="str">
        <f t="shared" si="37"/>
        <v>否</v>
      </c>
      <c r="B1197" s="239">
        <v>2200109</v>
      </c>
      <c r="C1197" s="240"/>
      <c r="D1197" s="240"/>
      <c r="E1197" s="240" t="s">
        <v>161</v>
      </c>
      <c r="F1197" s="242" t="s">
        <v>2008</v>
      </c>
      <c r="G1197" s="238">
        <v>3</v>
      </c>
      <c r="H1197" s="243" t="s">
        <v>2009</v>
      </c>
      <c r="I1197" s="205">
        <v>0</v>
      </c>
      <c r="J1197" s="205">
        <v>0</v>
      </c>
      <c r="K1197" s="63" t="str">
        <f t="shared" ref="K1197:K1261" si="38">IF(OR(VALUE(J1197)=0,ISERROR(J1197/I1197-1)),"",ROUND(J1197/I1197-1,3))</f>
        <v/>
      </c>
    </row>
    <row r="1198" ht="18.95" hidden="1" customHeight="1" spans="1:11">
      <c r="A1198" s="244" t="str">
        <f t="shared" si="37"/>
        <v>否</v>
      </c>
      <c r="B1198" s="239">
        <v>2200110</v>
      </c>
      <c r="C1198" s="240"/>
      <c r="D1198" s="240"/>
      <c r="E1198" s="240" t="s">
        <v>272</v>
      </c>
      <c r="F1198" s="242" t="s">
        <v>2010</v>
      </c>
      <c r="G1198" s="238">
        <v>3</v>
      </c>
      <c r="H1198" s="204" t="s">
        <v>2011</v>
      </c>
      <c r="I1198" s="205">
        <v>0</v>
      </c>
      <c r="J1198" s="205">
        <v>0</v>
      </c>
      <c r="K1198" s="63" t="str">
        <f t="shared" si="38"/>
        <v/>
      </c>
    </row>
    <row r="1199" ht="18.95" customHeight="1" spans="1:11">
      <c r="A1199" s="244" t="str">
        <f t="shared" si="37"/>
        <v>是</v>
      </c>
      <c r="B1199" s="239">
        <v>2200111</v>
      </c>
      <c r="C1199" s="240"/>
      <c r="D1199" s="240"/>
      <c r="E1199" s="240" t="s">
        <v>289</v>
      </c>
      <c r="F1199" s="242" t="s">
        <v>2012</v>
      </c>
      <c r="G1199" s="238">
        <v>3</v>
      </c>
      <c r="H1199" s="204" t="s">
        <v>2013</v>
      </c>
      <c r="I1199" s="205">
        <v>105</v>
      </c>
      <c r="J1199" s="205">
        <v>55</v>
      </c>
      <c r="K1199" s="63">
        <f t="shared" si="38"/>
        <v>-0.476</v>
      </c>
    </row>
    <row r="1200" ht="18.95" hidden="1" customHeight="1" spans="1:11">
      <c r="A1200" s="244" t="str">
        <f t="shared" si="37"/>
        <v>否</v>
      </c>
      <c r="B1200" s="239">
        <v>2200112</v>
      </c>
      <c r="C1200" s="240"/>
      <c r="D1200" s="240"/>
      <c r="E1200" s="240" t="s">
        <v>292</v>
      </c>
      <c r="F1200" s="242" t="s">
        <v>2014</v>
      </c>
      <c r="G1200" s="238">
        <v>3</v>
      </c>
      <c r="H1200" s="243" t="s">
        <v>2015</v>
      </c>
      <c r="I1200" s="205">
        <v>0</v>
      </c>
      <c r="J1200" s="205">
        <v>0</v>
      </c>
      <c r="K1200" s="63" t="str">
        <f t="shared" si="38"/>
        <v/>
      </c>
    </row>
    <row r="1201" ht="18.95" hidden="1" customHeight="1" spans="1:11">
      <c r="A1201" s="244" t="str">
        <f t="shared" si="37"/>
        <v>否</v>
      </c>
      <c r="B1201" s="239">
        <v>2200113</v>
      </c>
      <c r="C1201" s="240"/>
      <c r="D1201" s="240"/>
      <c r="E1201" s="240" t="s">
        <v>307</v>
      </c>
      <c r="F1201" s="242" t="s">
        <v>2016</v>
      </c>
      <c r="G1201" s="238">
        <v>3</v>
      </c>
      <c r="H1201" s="204" t="s">
        <v>2017</v>
      </c>
      <c r="I1201" s="205">
        <v>0</v>
      </c>
      <c r="J1201" s="205">
        <v>0</v>
      </c>
      <c r="K1201" s="63" t="str">
        <f t="shared" si="38"/>
        <v/>
      </c>
    </row>
    <row r="1202" ht="18.95" customHeight="1" spans="1:11">
      <c r="A1202" s="244" t="str">
        <f t="shared" si="37"/>
        <v>是</v>
      </c>
      <c r="B1202" s="239">
        <v>2200114</v>
      </c>
      <c r="C1202" s="240"/>
      <c r="D1202" s="240"/>
      <c r="E1202" s="240" t="s">
        <v>322</v>
      </c>
      <c r="F1202" s="242" t="s">
        <v>2018</v>
      </c>
      <c r="G1202" s="238">
        <v>3</v>
      </c>
      <c r="H1202" s="204" t="s">
        <v>2019</v>
      </c>
      <c r="I1202" s="205">
        <v>0</v>
      </c>
      <c r="J1202" s="205">
        <v>12</v>
      </c>
      <c r="K1202" s="63" t="str">
        <f t="shared" si="38"/>
        <v/>
      </c>
    </row>
    <row r="1203" ht="18.95" hidden="1" customHeight="1" spans="1:11">
      <c r="A1203" s="244" t="str">
        <f t="shared" si="37"/>
        <v>否</v>
      </c>
      <c r="B1203" s="239">
        <v>2200115</v>
      </c>
      <c r="C1203" s="240"/>
      <c r="D1203" s="240"/>
      <c r="E1203" s="240" t="s">
        <v>339</v>
      </c>
      <c r="F1203" s="242" t="s">
        <v>2020</v>
      </c>
      <c r="G1203" s="238">
        <v>3</v>
      </c>
      <c r="H1203" s="243" t="s">
        <v>2021</v>
      </c>
      <c r="I1203" s="205">
        <v>0</v>
      </c>
      <c r="J1203" s="205">
        <v>0</v>
      </c>
      <c r="K1203" s="63" t="str">
        <f t="shared" si="38"/>
        <v/>
      </c>
    </row>
    <row r="1204" ht="18.95" hidden="1" customHeight="1" spans="1:11">
      <c r="A1204" s="244" t="str">
        <f t="shared" si="37"/>
        <v>否</v>
      </c>
      <c r="B1204" s="239">
        <v>2200116</v>
      </c>
      <c r="C1204" s="240"/>
      <c r="D1204" s="240"/>
      <c r="E1204" s="240" t="s">
        <v>528</v>
      </c>
      <c r="F1204" s="242" t="s">
        <v>2022</v>
      </c>
      <c r="G1204" s="238">
        <v>3</v>
      </c>
      <c r="H1204" s="243" t="s">
        <v>2023</v>
      </c>
      <c r="I1204" s="205">
        <v>0</v>
      </c>
      <c r="J1204" s="205">
        <v>0</v>
      </c>
      <c r="K1204" s="63" t="str">
        <f t="shared" si="38"/>
        <v/>
      </c>
    </row>
    <row r="1205" ht="18.95" hidden="1" customHeight="1" spans="1:11">
      <c r="A1205" s="244" t="str">
        <f t="shared" si="37"/>
        <v>否</v>
      </c>
      <c r="B1205" s="239">
        <v>2200119</v>
      </c>
      <c r="C1205" s="240"/>
      <c r="D1205" s="240"/>
      <c r="E1205" s="240" t="s">
        <v>536</v>
      </c>
      <c r="F1205" s="242" t="s">
        <v>2024</v>
      </c>
      <c r="G1205" s="238">
        <v>3</v>
      </c>
      <c r="H1205" s="243" t="s">
        <v>2025</v>
      </c>
      <c r="I1205" s="205">
        <v>0</v>
      </c>
      <c r="J1205" s="205">
        <v>0</v>
      </c>
      <c r="K1205" s="63" t="str">
        <f t="shared" si="38"/>
        <v/>
      </c>
    </row>
    <row r="1206" ht="18.95" hidden="1" customHeight="1" spans="1:11">
      <c r="A1206" s="244" t="str">
        <f t="shared" si="37"/>
        <v>否</v>
      </c>
      <c r="B1206" s="239">
        <v>2200120</v>
      </c>
      <c r="C1206" s="240"/>
      <c r="D1206" s="240"/>
      <c r="E1206" s="240" t="s">
        <v>1093</v>
      </c>
      <c r="F1206" s="242" t="s">
        <v>2026</v>
      </c>
      <c r="G1206" s="238">
        <v>3</v>
      </c>
      <c r="H1206" s="243" t="s">
        <v>2027</v>
      </c>
      <c r="I1206" s="205">
        <v>0</v>
      </c>
      <c r="J1206" s="205">
        <v>0</v>
      </c>
      <c r="K1206" s="63" t="str">
        <f t="shared" si="38"/>
        <v/>
      </c>
    </row>
    <row r="1207" ht="18.95" hidden="1" customHeight="1" spans="1:11">
      <c r="A1207" s="244" t="str">
        <f t="shared" si="37"/>
        <v>否</v>
      </c>
      <c r="B1207" s="239">
        <v>2200150</v>
      </c>
      <c r="C1207" s="240"/>
      <c r="D1207" s="240"/>
      <c r="E1207" s="240" t="s">
        <v>164</v>
      </c>
      <c r="F1207" s="242" t="s">
        <v>165</v>
      </c>
      <c r="G1207" s="238">
        <v>3</v>
      </c>
      <c r="H1207" s="243" t="s">
        <v>1450</v>
      </c>
      <c r="I1207" s="205">
        <v>0</v>
      </c>
      <c r="J1207" s="205">
        <v>0</v>
      </c>
      <c r="K1207" s="63" t="str">
        <f t="shared" si="38"/>
        <v/>
      </c>
    </row>
    <row r="1208" ht="18.95" customHeight="1" spans="1:11">
      <c r="A1208" s="244" t="str">
        <f t="shared" si="37"/>
        <v>是</v>
      </c>
      <c r="B1208" s="239">
        <v>2200199</v>
      </c>
      <c r="C1208" s="240"/>
      <c r="D1208" s="240"/>
      <c r="E1208" s="240" t="s">
        <v>167</v>
      </c>
      <c r="F1208" s="242" t="s">
        <v>2028</v>
      </c>
      <c r="G1208" s="238">
        <v>3</v>
      </c>
      <c r="H1208" s="204" t="s">
        <v>2029</v>
      </c>
      <c r="I1208" s="205">
        <v>26</v>
      </c>
      <c r="J1208" s="205">
        <v>0</v>
      </c>
      <c r="K1208" s="63" t="str">
        <f t="shared" si="38"/>
        <v/>
      </c>
    </row>
    <row r="1209" ht="18.95" hidden="1" customHeight="1" spans="1:11">
      <c r="A1209" s="244" t="str">
        <f t="shared" si="37"/>
        <v>否</v>
      </c>
      <c r="B1209" s="239">
        <v>22002</v>
      </c>
      <c r="C1209" s="240"/>
      <c r="D1209" s="240" t="s">
        <v>140</v>
      </c>
      <c r="E1209" s="240"/>
      <c r="F1209" s="241" t="s">
        <v>2030</v>
      </c>
      <c r="G1209" s="238"/>
      <c r="H1209" s="243" t="s">
        <v>2031</v>
      </c>
      <c r="I1209" s="205">
        <f>SUM(I1210:I1229)</f>
        <v>0</v>
      </c>
      <c r="J1209" s="205">
        <f>SUM(J1210:J1229)</f>
        <v>0</v>
      </c>
      <c r="K1209" s="63" t="str">
        <f t="shared" si="38"/>
        <v/>
      </c>
    </row>
    <row r="1210" ht="18.95" hidden="1" customHeight="1" spans="1:11">
      <c r="A1210" s="244" t="str">
        <f t="shared" si="37"/>
        <v>否</v>
      </c>
      <c r="B1210" s="239">
        <v>2200201</v>
      </c>
      <c r="C1210" s="240"/>
      <c r="D1210" s="240"/>
      <c r="E1210" s="240" t="s">
        <v>135</v>
      </c>
      <c r="F1210" s="242" t="s">
        <v>138</v>
      </c>
      <c r="G1210" s="238">
        <v>3</v>
      </c>
      <c r="H1210" s="243" t="s">
        <v>1412</v>
      </c>
      <c r="I1210" s="205">
        <v>0</v>
      </c>
      <c r="J1210" s="205">
        <v>0</v>
      </c>
      <c r="K1210" s="63" t="str">
        <f t="shared" si="38"/>
        <v/>
      </c>
    </row>
    <row r="1211" ht="18.95" hidden="1" customHeight="1" spans="1:11">
      <c r="A1211" s="244" t="str">
        <f t="shared" si="37"/>
        <v>否</v>
      </c>
      <c r="B1211" s="239">
        <v>2200202</v>
      </c>
      <c r="C1211" s="240"/>
      <c r="D1211" s="240"/>
      <c r="E1211" s="240" t="s">
        <v>140</v>
      </c>
      <c r="F1211" s="242" t="s">
        <v>141</v>
      </c>
      <c r="G1211" s="238">
        <v>3</v>
      </c>
      <c r="H1211" s="243" t="s">
        <v>1413</v>
      </c>
      <c r="I1211" s="205">
        <v>0</v>
      </c>
      <c r="J1211" s="205">
        <v>0</v>
      </c>
      <c r="K1211" s="63" t="str">
        <f t="shared" si="38"/>
        <v/>
      </c>
    </row>
    <row r="1212" ht="18.95" hidden="1" customHeight="1" spans="1:11">
      <c r="A1212" s="244" t="str">
        <f t="shared" si="37"/>
        <v>否</v>
      </c>
      <c r="B1212" s="239">
        <v>2200203</v>
      </c>
      <c r="C1212" s="240"/>
      <c r="D1212" s="240"/>
      <c r="E1212" s="240" t="s">
        <v>143</v>
      </c>
      <c r="F1212" s="242" t="s">
        <v>144</v>
      </c>
      <c r="G1212" s="238">
        <v>3</v>
      </c>
      <c r="H1212" s="243" t="s">
        <v>1414</v>
      </c>
      <c r="I1212" s="205">
        <v>0</v>
      </c>
      <c r="J1212" s="205">
        <v>0</v>
      </c>
      <c r="K1212" s="63" t="str">
        <f t="shared" si="38"/>
        <v/>
      </c>
    </row>
    <row r="1213" ht="18.95" hidden="1" customHeight="1" spans="1:11">
      <c r="A1213" s="244" t="str">
        <f t="shared" si="37"/>
        <v>否</v>
      </c>
      <c r="B1213" s="239">
        <v>2200204</v>
      </c>
      <c r="C1213" s="240"/>
      <c r="D1213" s="240"/>
      <c r="E1213" s="240" t="s">
        <v>146</v>
      </c>
      <c r="F1213" s="242" t="s">
        <v>2032</v>
      </c>
      <c r="G1213" s="238">
        <v>3</v>
      </c>
      <c r="H1213" s="243" t="s">
        <v>2033</v>
      </c>
      <c r="I1213" s="205">
        <v>0</v>
      </c>
      <c r="J1213" s="205">
        <v>0</v>
      </c>
      <c r="K1213" s="63" t="str">
        <f t="shared" si="38"/>
        <v/>
      </c>
    </row>
    <row r="1214" ht="18.95" hidden="1" customHeight="1" spans="1:11">
      <c r="A1214" s="244" t="str">
        <f t="shared" si="37"/>
        <v>否</v>
      </c>
      <c r="B1214" s="239">
        <v>2200205</v>
      </c>
      <c r="C1214" s="240"/>
      <c r="D1214" s="240"/>
      <c r="E1214" s="240" t="s">
        <v>149</v>
      </c>
      <c r="F1214" s="242" t="s">
        <v>2034</v>
      </c>
      <c r="G1214" s="238">
        <v>3</v>
      </c>
      <c r="H1214" s="243" t="s">
        <v>2035</v>
      </c>
      <c r="I1214" s="205">
        <v>0</v>
      </c>
      <c r="J1214" s="205">
        <v>0</v>
      </c>
      <c r="K1214" s="63" t="str">
        <f t="shared" si="38"/>
        <v/>
      </c>
    </row>
    <row r="1215" ht="18.95" hidden="1" customHeight="1" spans="1:11">
      <c r="A1215" s="244" t="str">
        <f t="shared" si="37"/>
        <v>否</v>
      </c>
      <c r="B1215" s="239">
        <v>2200206</v>
      </c>
      <c r="C1215" s="240"/>
      <c r="D1215" s="240"/>
      <c r="E1215" s="240" t="s">
        <v>152</v>
      </c>
      <c r="F1215" s="242" t="s">
        <v>2036</v>
      </c>
      <c r="G1215" s="238">
        <v>3</v>
      </c>
      <c r="H1215" s="243" t="s">
        <v>2037</v>
      </c>
      <c r="I1215" s="205">
        <v>0</v>
      </c>
      <c r="J1215" s="205">
        <v>0</v>
      </c>
      <c r="K1215" s="63" t="str">
        <f t="shared" si="38"/>
        <v/>
      </c>
    </row>
    <row r="1216" ht="18.95" hidden="1" customHeight="1" spans="1:11">
      <c r="A1216" s="244" t="str">
        <f t="shared" si="37"/>
        <v>否</v>
      </c>
      <c r="B1216" s="239">
        <v>2200207</v>
      </c>
      <c r="C1216" s="240"/>
      <c r="D1216" s="240"/>
      <c r="E1216" s="240" t="s">
        <v>155</v>
      </c>
      <c r="F1216" s="242" t="s">
        <v>2038</v>
      </c>
      <c r="G1216" s="238">
        <v>3</v>
      </c>
      <c r="H1216" s="243" t="s">
        <v>2039</v>
      </c>
      <c r="I1216" s="205">
        <v>0</v>
      </c>
      <c r="J1216" s="205">
        <v>0</v>
      </c>
      <c r="K1216" s="63" t="str">
        <f t="shared" si="38"/>
        <v/>
      </c>
    </row>
    <row r="1217" ht="18.95" hidden="1" customHeight="1" spans="1:11">
      <c r="A1217" s="244" t="str">
        <f t="shared" si="37"/>
        <v>否</v>
      </c>
      <c r="B1217" s="239">
        <v>2200208</v>
      </c>
      <c r="C1217" s="240"/>
      <c r="D1217" s="240"/>
      <c r="E1217" s="240" t="s">
        <v>158</v>
      </c>
      <c r="F1217" s="242" t="s">
        <v>2040</v>
      </c>
      <c r="G1217" s="238">
        <v>3</v>
      </c>
      <c r="H1217" s="243" t="s">
        <v>2041</v>
      </c>
      <c r="I1217" s="205">
        <v>0</v>
      </c>
      <c r="J1217" s="205">
        <v>0</v>
      </c>
      <c r="K1217" s="63" t="str">
        <f t="shared" si="38"/>
        <v/>
      </c>
    </row>
    <row r="1218" ht="18.95" hidden="1" customHeight="1" spans="1:11">
      <c r="A1218" s="244" t="str">
        <f t="shared" si="37"/>
        <v>否</v>
      </c>
      <c r="B1218" s="239">
        <v>2200209</v>
      </c>
      <c r="C1218" s="240"/>
      <c r="D1218" s="240"/>
      <c r="E1218" s="240" t="s">
        <v>161</v>
      </c>
      <c r="F1218" s="242" t="s">
        <v>2042</v>
      </c>
      <c r="G1218" s="238">
        <v>3</v>
      </c>
      <c r="H1218" s="243" t="s">
        <v>2043</v>
      </c>
      <c r="I1218" s="205">
        <v>0</v>
      </c>
      <c r="J1218" s="205">
        <v>0</v>
      </c>
      <c r="K1218" s="63" t="str">
        <f t="shared" si="38"/>
        <v/>
      </c>
    </row>
    <row r="1219" ht="18.95" hidden="1" customHeight="1" spans="1:11">
      <c r="A1219" s="244" t="str">
        <f t="shared" si="37"/>
        <v>否</v>
      </c>
      <c r="B1219" s="239">
        <v>2200210</v>
      </c>
      <c r="C1219" s="240"/>
      <c r="D1219" s="240"/>
      <c r="E1219" s="240" t="s">
        <v>272</v>
      </c>
      <c r="F1219" s="242" t="s">
        <v>2044</v>
      </c>
      <c r="G1219" s="238">
        <v>3</v>
      </c>
      <c r="H1219" s="243" t="s">
        <v>2045</v>
      </c>
      <c r="I1219" s="205">
        <v>0</v>
      </c>
      <c r="J1219" s="205">
        <v>0</v>
      </c>
      <c r="K1219" s="63" t="str">
        <f t="shared" si="38"/>
        <v/>
      </c>
    </row>
    <row r="1220" ht="18.95" hidden="1" customHeight="1" spans="1:11">
      <c r="A1220" s="244" t="str">
        <f t="shared" si="37"/>
        <v>否</v>
      </c>
      <c r="B1220" s="239">
        <v>2200211</v>
      </c>
      <c r="C1220" s="240"/>
      <c r="D1220" s="240"/>
      <c r="E1220" s="240" t="s">
        <v>289</v>
      </c>
      <c r="F1220" s="242" t="s">
        <v>2046</v>
      </c>
      <c r="G1220" s="238">
        <v>3</v>
      </c>
      <c r="H1220" s="243" t="s">
        <v>2047</v>
      </c>
      <c r="I1220" s="205">
        <v>0</v>
      </c>
      <c r="J1220" s="205">
        <v>0</v>
      </c>
      <c r="K1220" s="63" t="str">
        <f t="shared" si="38"/>
        <v/>
      </c>
    </row>
    <row r="1221" ht="18.95" hidden="1" customHeight="1" spans="1:11">
      <c r="A1221" s="244" t="str">
        <f t="shared" si="37"/>
        <v>否</v>
      </c>
      <c r="B1221" s="239">
        <v>2200212</v>
      </c>
      <c r="C1221" s="240"/>
      <c r="D1221" s="240"/>
      <c r="E1221" s="240" t="s">
        <v>292</v>
      </c>
      <c r="F1221" s="242" t="s">
        <v>2048</v>
      </c>
      <c r="G1221" s="238">
        <v>3</v>
      </c>
      <c r="H1221" s="243" t="s">
        <v>2049</v>
      </c>
      <c r="I1221" s="205">
        <v>0</v>
      </c>
      <c r="J1221" s="205">
        <v>0</v>
      </c>
      <c r="K1221" s="63" t="str">
        <f t="shared" si="38"/>
        <v/>
      </c>
    </row>
    <row r="1222" ht="18.95" hidden="1" customHeight="1" spans="1:11">
      <c r="A1222" s="244" t="str">
        <f t="shared" si="37"/>
        <v>否</v>
      </c>
      <c r="B1222" s="239">
        <v>2200213</v>
      </c>
      <c r="C1222" s="240"/>
      <c r="D1222" s="240"/>
      <c r="E1222" s="240" t="s">
        <v>307</v>
      </c>
      <c r="F1222" s="242" t="s">
        <v>2050</v>
      </c>
      <c r="G1222" s="238">
        <v>3</v>
      </c>
      <c r="H1222" s="243" t="s">
        <v>2051</v>
      </c>
      <c r="I1222" s="205">
        <v>0</v>
      </c>
      <c r="J1222" s="205">
        <v>0</v>
      </c>
      <c r="K1222" s="63" t="str">
        <f t="shared" si="38"/>
        <v/>
      </c>
    </row>
    <row r="1223" ht="18.95" hidden="1" customHeight="1" spans="1:11">
      <c r="A1223" s="244" t="str">
        <f t="shared" si="37"/>
        <v>否</v>
      </c>
      <c r="B1223" s="239">
        <v>2200214</v>
      </c>
      <c r="C1223" s="240"/>
      <c r="D1223" s="240"/>
      <c r="E1223" s="240" t="s">
        <v>322</v>
      </c>
      <c r="F1223" s="242" t="s">
        <v>2052</v>
      </c>
      <c r="G1223" s="238">
        <v>3</v>
      </c>
      <c r="H1223" s="243" t="s">
        <v>2053</v>
      </c>
      <c r="I1223" s="205">
        <v>0</v>
      </c>
      <c r="J1223" s="205">
        <v>0</v>
      </c>
      <c r="K1223" s="63" t="str">
        <f t="shared" si="38"/>
        <v/>
      </c>
    </row>
    <row r="1224" ht="18.95" hidden="1" customHeight="1" spans="1:11">
      <c r="A1224" s="244" t="str">
        <f t="shared" si="37"/>
        <v>否</v>
      </c>
      <c r="B1224" s="239">
        <v>2200215</v>
      </c>
      <c r="C1224" s="240"/>
      <c r="D1224" s="240"/>
      <c r="E1224" s="240" t="s">
        <v>339</v>
      </c>
      <c r="F1224" s="242" t="s">
        <v>2054</v>
      </c>
      <c r="G1224" s="238">
        <v>3</v>
      </c>
      <c r="H1224" s="243" t="s">
        <v>2055</v>
      </c>
      <c r="I1224" s="205">
        <v>0</v>
      </c>
      <c r="J1224" s="205">
        <v>0</v>
      </c>
      <c r="K1224" s="63" t="str">
        <f t="shared" si="38"/>
        <v/>
      </c>
    </row>
    <row r="1225" ht="18.95" hidden="1" customHeight="1" spans="1:11">
      <c r="A1225" s="244" t="str">
        <f t="shared" ref="A1225:A1288" si="39">IF(AND(I1225=0,J1225=0),"否","是")</f>
        <v>否</v>
      </c>
      <c r="B1225" s="239">
        <v>2200216</v>
      </c>
      <c r="C1225" s="240"/>
      <c r="D1225" s="240"/>
      <c r="E1225" s="240" t="s">
        <v>528</v>
      </c>
      <c r="F1225" s="242" t="s">
        <v>2056</v>
      </c>
      <c r="G1225" s="238">
        <v>3</v>
      </c>
      <c r="H1225" s="243" t="s">
        <v>2057</v>
      </c>
      <c r="I1225" s="205">
        <v>0</v>
      </c>
      <c r="J1225" s="205">
        <v>0</v>
      </c>
      <c r="K1225" s="63" t="str">
        <f t="shared" si="38"/>
        <v/>
      </c>
    </row>
    <row r="1226" ht="18.95" hidden="1" customHeight="1" spans="1:11">
      <c r="A1226" s="244" t="str">
        <f t="shared" si="39"/>
        <v>否</v>
      </c>
      <c r="B1226" s="239">
        <v>2200217</v>
      </c>
      <c r="C1226" s="240"/>
      <c r="D1226" s="240"/>
      <c r="E1226" s="240" t="s">
        <v>350</v>
      </c>
      <c r="F1226" s="242" t="s">
        <v>2058</v>
      </c>
      <c r="G1226" s="238">
        <v>3</v>
      </c>
      <c r="H1226" s="243" t="s">
        <v>2059</v>
      </c>
      <c r="I1226" s="205">
        <v>0</v>
      </c>
      <c r="J1226" s="205">
        <v>0</v>
      </c>
      <c r="K1226" s="63" t="str">
        <f t="shared" si="38"/>
        <v/>
      </c>
    </row>
    <row r="1227" ht="18.95" hidden="1" customHeight="1" spans="1:11">
      <c r="A1227" s="244" t="str">
        <f t="shared" si="39"/>
        <v>否</v>
      </c>
      <c r="B1227" s="239">
        <v>2200218</v>
      </c>
      <c r="C1227" s="240"/>
      <c r="D1227" s="240"/>
      <c r="E1227" s="240" t="s">
        <v>533</v>
      </c>
      <c r="F1227" s="248" t="s">
        <v>2060</v>
      </c>
      <c r="G1227" s="238"/>
      <c r="H1227" s="244" t="s">
        <v>2061</v>
      </c>
      <c r="I1227" s="205">
        <v>0</v>
      </c>
      <c r="J1227" s="205">
        <v>0</v>
      </c>
      <c r="K1227" s="63"/>
    </row>
    <row r="1228" ht="18.95" hidden="1" customHeight="1" spans="1:11">
      <c r="A1228" s="244" t="str">
        <f t="shared" si="39"/>
        <v>否</v>
      </c>
      <c r="B1228" s="239">
        <v>2200250</v>
      </c>
      <c r="C1228" s="240"/>
      <c r="D1228" s="240"/>
      <c r="E1228" s="240" t="s">
        <v>164</v>
      </c>
      <c r="F1228" s="242" t="s">
        <v>165</v>
      </c>
      <c r="G1228" s="238">
        <v>3</v>
      </c>
      <c r="H1228" s="243" t="s">
        <v>1450</v>
      </c>
      <c r="I1228" s="205">
        <v>0</v>
      </c>
      <c r="J1228" s="205">
        <v>0</v>
      </c>
      <c r="K1228" s="63" t="str">
        <f t="shared" si="38"/>
        <v/>
      </c>
    </row>
    <row r="1229" ht="18.95" hidden="1" customHeight="1" spans="1:11">
      <c r="A1229" s="244" t="str">
        <f t="shared" si="39"/>
        <v>否</v>
      </c>
      <c r="B1229" s="239">
        <v>2200299</v>
      </c>
      <c r="C1229" s="240"/>
      <c r="D1229" s="240"/>
      <c r="E1229" s="240" t="s">
        <v>167</v>
      </c>
      <c r="F1229" s="242" t="s">
        <v>2062</v>
      </c>
      <c r="G1229" s="238">
        <v>3</v>
      </c>
      <c r="H1229" s="243" t="s">
        <v>2063</v>
      </c>
      <c r="I1229" s="205">
        <v>0</v>
      </c>
      <c r="J1229" s="205">
        <v>0</v>
      </c>
      <c r="K1229" s="63" t="str">
        <f t="shared" si="38"/>
        <v/>
      </c>
    </row>
    <row r="1230" ht="18.95" hidden="1" customHeight="1" spans="1:11">
      <c r="A1230" s="244" t="str">
        <f t="shared" si="39"/>
        <v>否</v>
      </c>
      <c r="B1230" s="239">
        <v>22003</v>
      </c>
      <c r="C1230" s="240"/>
      <c r="D1230" s="240" t="s">
        <v>143</v>
      </c>
      <c r="E1230" s="240"/>
      <c r="F1230" s="241" t="s">
        <v>2064</v>
      </c>
      <c r="G1230" s="238"/>
      <c r="H1230" s="243" t="s">
        <v>2065</v>
      </c>
      <c r="I1230" s="205">
        <f>SUM(I1231:I1238)</f>
        <v>0</v>
      </c>
      <c r="J1230" s="205">
        <f>SUM(J1231:J1238)</f>
        <v>0</v>
      </c>
      <c r="K1230" s="63" t="str">
        <f t="shared" si="38"/>
        <v/>
      </c>
    </row>
    <row r="1231" ht="18.95" hidden="1" customHeight="1" spans="1:11">
      <c r="A1231" s="244" t="str">
        <f t="shared" si="39"/>
        <v>否</v>
      </c>
      <c r="B1231" s="239">
        <v>2200301</v>
      </c>
      <c r="C1231" s="240"/>
      <c r="D1231" s="240"/>
      <c r="E1231" s="240" t="s">
        <v>135</v>
      </c>
      <c r="F1231" s="242" t="s">
        <v>138</v>
      </c>
      <c r="G1231" s="238">
        <v>3</v>
      </c>
      <c r="H1231" s="243" t="s">
        <v>1412</v>
      </c>
      <c r="I1231" s="205">
        <v>0</v>
      </c>
      <c r="J1231" s="205">
        <v>0</v>
      </c>
      <c r="K1231" s="63" t="str">
        <f t="shared" si="38"/>
        <v/>
      </c>
    </row>
    <row r="1232" ht="18.95" hidden="1" customHeight="1" spans="1:11">
      <c r="A1232" s="244" t="str">
        <f t="shared" si="39"/>
        <v>否</v>
      </c>
      <c r="B1232" s="239">
        <v>2200302</v>
      </c>
      <c r="C1232" s="240"/>
      <c r="D1232" s="240"/>
      <c r="E1232" s="240" t="s">
        <v>140</v>
      </c>
      <c r="F1232" s="242" t="s">
        <v>141</v>
      </c>
      <c r="G1232" s="238">
        <v>3</v>
      </c>
      <c r="H1232" s="243" t="s">
        <v>1413</v>
      </c>
      <c r="I1232" s="205">
        <v>0</v>
      </c>
      <c r="J1232" s="205">
        <v>0</v>
      </c>
      <c r="K1232" s="63" t="str">
        <f t="shared" si="38"/>
        <v/>
      </c>
    </row>
    <row r="1233" ht="18.95" hidden="1" customHeight="1" spans="1:11">
      <c r="A1233" s="244" t="str">
        <f t="shared" si="39"/>
        <v>否</v>
      </c>
      <c r="B1233" s="239">
        <v>2200303</v>
      </c>
      <c r="C1233" s="240"/>
      <c r="D1233" s="240"/>
      <c r="E1233" s="240" t="s">
        <v>143</v>
      </c>
      <c r="F1233" s="242" t="s">
        <v>144</v>
      </c>
      <c r="G1233" s="238">
        <v>3</v>
      </c>
      <c r="H1233" s="243" t="s">
        <v>1414</v>
      </c>
      <c r="I1233" s="205">
        <v>0</v>
      </c>
      <c r="J1233" s="205">
        <v>0</v>
      </c>
      <c r="K1233" s="63" t="str">
        <f t="shared" si="38"/>
        <v/>
      </c>
    </row>
    <row r="1234" ht="18.95" hidden="1" customHeight="1" spans="1:11">
      <c r="A1234" s="244" t="str">
        <f t="shared" si="39"/>
        <v>否</v>
      </c>
      <c r="B1234" s="239">
        <v>2200304</v>
      </c>
      <c r="C1234" s="240"/>
      <c r="D1234" s="240"/>
      <c r="E1234" s="240" t="s">
        <v>146</v>
      </c>
      <c r="F1234" s="242" t="s">
        <v>2066</v>
      </c>
      <c r="G1234" s="238">
        <v>3</v>
      </c>
      <c r="H1234" s="243" t="s">
        <v>2067</v>
      </c>
      <c r="I1234" s="205">
        <v>0</v>
      </c>
      <c r="J1234" s="205">
        <v>0</v>
      </c>
      <c r="K1234" s="63" t="str">
        <f t="shared" si="38"/>
        <v/>
      </c>
    </row>
    <row r="1235" ht="18.95" hidden="1" customHeight="1" spans="1:11">
      <c r="A1235" s="244" t="str">
        <f t="shared" si="39"/>
        <v>否</v>
      </c>
      <c r="B1235" s="239">
        <v>2200305</v>
      </c>
      <c r="C1235" s="240"/>
      <c r="D1235" s="240"/>
      <c r="E1235" s="240" t="s">
        <v>149</v>
      </c>
      <c r="F1235" s="242" t="s">
        <v>2068</v>
      </c>
      <c r="G1235" s="238">
        <v>3</v>
      </c>
      <c r="H1235" s="243" t="s">
        <v>2069</v>
      </c>
      <c r="I1235" s="205">
        <v>0</v>
      </c>
      <c r="J1235" s="205">
        <v>0</v>
      </c>
      <c r="K1235" s="63" t="str">
        <f t="shared" si="38"/>
        <v/>
      </c>
    </row>
    <row r="1236" ht="18.95" hidden="1" customHeight="1" spans="1:11">
      <c r="A1236" s="244" t="str">
        <f t="shared" si="39"/>
        <v>否</v>
      </c>
      <c r="B1236" s="239">
        <v>2200306</v>
      </c>
      <c r="C1236" s="240"/>
      <c r="D1236" s="240"/>
      <c r="E1236" s="240" t="s">
        <v>152</v>
      </c>
      <c r="F1236" s="242" t="s">
        <v>2070</v>
      </c>
      <c r="G1236" s="238">
        <v>3</v>
      </c>
      <c r="H1236" s="243" t="s">
        <v>2071</v>
      </c>
      <c r="I1236" s="205">
        <v>0</v>
      </c>
      <c r="J1236" s="205">
        <v>0</v>
      </c>
      <c r="K1236" s="63" t="str">
        <f t="shared" si="38"/>
        <v/>
      </c>
    </row>
    <row r="1237" ht="18.95" hidden="1" customHeight="1" spans="1:11">
      <c r="A1237" s="244" t="str">
        <f t="shared" si="39"/>
        <v>否</v>
      </c>
      <c r="B1237" s="239">
        <v>2200350</v>
      </c>
      <c r="C1237" s="240"/>
      <c r="D1237" s="240"/>
      <c r="E1237" s="240" t="s">
        <v>164</v>
      </c>
      <c r="F1237" s="242" t="s">
        <v>165</v>
      </c>
      <c r="G1237" s="238">
        <v>3</v>
      </c>
      <c r="H1237" s="243" t="s">
        <v>1450</v>
      </c>
      <c r="I1237" s="205">
        <v>0</v>
      </c>
      <c r="J1237" s="205">
        <v>0</v>
      </c>
      <c r="K1237" s="63" t="str">
        <f t="shared" si="38"/>
        <v/>
      </c>
    </row>
    <row r="1238" ht="18.95" hidden="1" customHeight="1" spans="1:11">
      <c r="A1238" s="244" t="str">
        <f t="shared" si="39"/>
        <v>否</v>
      </c>
      <c r="B1238" s="239">
        <v>2200399</v>
      </c>
      <c r="C1238" s="240"/>
      <c r="D1238" s="240"/>
      <c r="E1238" s="240" t="s">
        <v>167</v>
      </c>
      <c r="F1238" s="242" t="s">
        <v>2072</v>
      </c>
      <c r="G1238" s="238">
        <v>3</v>
      </c>
      <c r="H1238" s="243" t="s">
        <v>2073</v>
      </c>
      <c r="I1238" s="205">
        <v>0</v>
      </c>
      <c r="J1238" s="205">
        <v>0</v>
      </c>
      <c r="K1238" s="63" t="str">
        <f t="shared" si="38"/>
        <v/>
      </c>
    </row>
    <row r="1239" ht="18.95" customHeight="1" spans="1:11">
      <c r="A1239" s="244" t="str">
        <f t="shared" si="39"/>
        <v>是</v>
      </c>
      <c r="B1239" s="239">
        <v>22004</v>
      </c>
      <c r="C1239" s="240"/>
      <c r="D1239" s="240" t="s">
        <v>146</v>
      </c>
      <c r="E1239" s="240"/>
      <c r="F1239" s="241" t="s">
        <v>2074</v>
      </c>
      <c r="G1239" s="238"/>
      <c r="H1239" s="204" t="s">
        <v>2075</v>
      </c>
      <c r="I1239" s="205">
        <f>SUM(I1240:I1251)</f>
        <v>477</v>
      </c>
      <c r="J1239" s="205">
        <f>SUM(J1240:J1251)</f>
        <v>449</v>
      </c>
      <c r="K1239" s="63">
        <f t="shared" si="38"/>
        <v>-0.059</v>
      </c>
    </row>
    <row r="1240" ht="18.95" customHeight="1" spans="1:11">
      <c r="A1240" s="244" t="str">
        <f t="shared" si="39"/>
        <v>是</v>
      </c>
      <c r="B1240" s="239">
        <v>2200401</v>
      </c>
      <c r="C1240" s="240"/>
      <c r="D1240" s="240"/>
      <c r="E1240" s="240" t="s">
        <v>135</v>
      </c>
      <c r="F1240" s="242" t="s">
        <v>138</v>
      </c>
      <c r="G1240" s="238">
        <v>3</v>
      </c>
      <c r="H1240" s="204" t="s">
        <v>1412</v>
      </c>
      <c r="I1240" s="205">
        <v>269</v>
      </c>
      <c r="J1240" s="205">
        <v>346</v>
      </c>
      <c r="K1240" s="63">
        <f t="shared" si="38"/>
        <v>0.286</v>
      </c>
    </row>
    <row r="1241" ht="18.95" customHeight="1" spans="1:11">
      <c r="A1241" s="244" t="str">
        <f t="shared" si="39"/>
        <v>是</v>
      </c>
      <c r="B1241" s="239">
        <v>2200402</v>
      </c>
      <c r="C1241" s="240"/>
      <c r="D1241" s="240"/>
      <c r="E1241" s="240" t="s">
        <v>140</v>
      </c>
      <c r="F1241" s="242" t="s">
        <v>141</v>
      </c>
      <c r="G1241" s="238">
        <v>3</v>
      </c>
      <c r="H1241" s="204" t="s">
        <v>1413</v>
      </c>
      <c r="I1241" s="205">
        <v>63</v>
      </c>
      <c r="J1241" s="205">
        <v>4</v>
      </c>
      <c r="K1241" s="63">
        <f t="shared" si="38"/>
        <v>-0.937</v>
      </c>
    </row>
    <row r="1242" ht="18.95" hidden="1" customHeight="1" spans="1:11">
      <c r="A1242" s="244" t="str">
        <f t="shared" si="39"/>
        <v>否</v>
      </c>
      <c r="B1242" s="239">
        <v>2200403</v>
      </c>
      <c r="C1242" s="240"/>
      <c r="D1242" s="240"/>
      <c r="E1242" s="240" t="s">
        <v>143</v>
      </c>
      <c r="F1242" s="242" t="s">
        <v>144</v>
      </c>
      <c r="G1242" s="238">
        <v>3</v>
      </c>
      <c r="H1242" s="243" t="s">
        <v>1414</v>
      </c>
      <c r="I1242" s="205">
        <v>0</v>
      </c>
      <c r="J1242" s="205">
        <v>0</v>
      </c>
      <c r="K1242" s="63" t="str">
        <f t="shared" si="38"/>
        <v/>
      </c>
    </row>
    <row r="1243" ht="18.95" customHeight="1" spans="1:11">
      <c r="A1243" s="244" t="str">
        <f t="shared" si="39"/>
        <v>是</v>
      </c>
      <c r="B1243" s="239">
        <v>2200404</v>
      </c>
      <c r="C1243" s="240"/>
      <c r="D1243" s="240"/>
      <c r="E1243" s="240" t="s">
        <v>146</v>
      </c>
      <c r="F1243" s="242" t="s">
        <v>2076</v>
      </c>
      <c r="G1243" s="238">
        <v>3</v>
      </c>
      <c r="H1243" s="204" t="s">
        <v>2077</v>
      </c>
      <c r="I1243" s="205">
        <v>25</v>
      </c>
      <c r="J1243" s="205">
        <v>19</v>
      </c>
      <c r="K1243" s="63">
        <f t="shared" si="38"/>
        <v>-0.24</v>
      </c>
    </row>
    <row r="1244" ht="18.95" customHeight="1" spans="1:11">
      <c r="A1244" s="244" t="str">
        <f t="shared" si="39"/>
        <v>是</v>
      </c>
      <c r="B1244" s="239">
        <v>2200405</v>
      </c>
      <c r="C1244" s="240"/>
      <c r="D1244" s="240"/>
      <c r="E1244" s="240" t="s">
        <v>149</v>
      </c>
      <c r="F1244" s="242" t="s">
        <v>2078</v>
      </c>
      <c r="G1244" s="238">
        <v>3</v>
      </c>
      <c r="H1244" s="204" t="s">
        <v>2079</v>
      </c>
      <c r="I1244" s="205">
        <v>29</v>
      </c>
      <c r="J1244" s="205">
        <v>10</v>
      </c>
      <c r="K1244" s="63">
        <f t="shared" si="38"/>
        <v>-0.655</v>
      </c>
    </row>
    <row r="1245" ht="18.95" customHeight="1" spans="1:11">
      <c r="A1245" s="244" t="str">
        <f t="shared" si="39"/>
        <v>是</v>
      </c>
      <c r="B1245" s="239">
        <v>2200406</v>
      </c>
      <c r="C1245" s="240"/>
      <c r="D1245" s="240"/>
      <c r="E1245" s="240" t="s">
        <v>152</v>
      </c>
      <c r="F1245" s="242" t="s">
        <v>2080</v>
      </c>
      <c r="G1245" s="238">
        <v>3</v>
      </c>
      <c r="H1245" s="204" t="s">
        <v>2081</v>
      </c>
      <c r="I1245" s="205">
        <v>25</v>
      </c>
      <c r="J1245" s="205">
        <v>33</v>
      </c>
      <c r="K1245" s="63">
        <f t="shared" si="38"/>
        <v>0.32</v>
      </c>
    </row>
    <row r="1246" ht="18.95" customHeight="1" spans="1:11">
      <c r="A1246" s="244" t="str">
        <f t="shared" si="39"/>
        <v>是</v>
      </c>
      <c r="B1246" s="239">
        <v>2200407</v>
      </c>
      <c r="C1246" s="240"/>
      <c r="D1246" s="240"/>
      <c r="E1246" s="240" t="s">
        <v>155</v>
      </c>
      <c r="F1246" s="242" t="s">
        <v>2082</v>
      </c>
      <c r="G1246" s="238">
        <v>3</v>
      </c>
      <c r="H1246" s="204" t="s">
        <v>2083</v>
      </c>
      <c r="I1246" s="205">
        <v>52</v>
      </c>
      <c r="J1246" s="205">
        <v>37</v>
      </c>
      <c r="K1246" s="63">
        <f t="shared" si="38"/>
        <v>-0.288</v>
      </c>
    </row>
    <row r="1247" ht="18.95" hidden="1" customHeight="1" spans="1:11">
      <c r="A1247" s="244" t="str">
        <f t="shared" si="39"/>
        <v>否</v>
      </c>
      <c r="B1247" s="239">
        <v>2200408</v>
      </c>
      <c r="C1247" s="240"/>
      <c r="D1247" s="240"/>
      <c r="E1247" s="240" t="s">
        <v>158</v>
      </c>
      <c r="F1247" s="242" t="s">
        <v>2084</v>
      </c>
      <c r="G1247" s="238">
        <v>3</v>
      </c>
      <c r="H1247" s="243" t="s">
        <v>2085</v>
      </c>
      <c r="I1247" s="205">
        <v>0</v>
      </c>
      <c r="J1247" s="205">
        <v>0</v>
      </c>
      <c r="K1247" s="63" t="str">
        <f t="shared" si="38"/>
        <v/>
      </c>
    </row>
    <row r="1248" ht="18.95" customHeight="1" spans="1:11">
      <c r="A1248" s="244" t="str">
        <f t="shared" si="39"/>
        <v>是</v>
      </c>
      <c r="B1248" s="239">
        <v>2200409</v>
      </c>
      <c r="C1248" s="240"/>
      <c r="D1248" s="240"/>
      <c r="E1248" s="240" t="s">
        <v>161</v>
      </c>
      <c r="F1248" s="242" t="s">
        <v>2086</v>
      </c>
      <c r="G1248" s="238">
        <v>3</v>
      </c>
      <c r="H1248" s="204" t="s">
        <v>2087</v>
      </c>
      <c r="I1248" s="205">
        <v>14</v>
      </c>
      <c r="J1248" s="205">
        <v>0</v>
      </c>
      <c r="K1248" s="63" t="str">
        <f t="shared" si="38"/>
        <v/>
      </c>
    </row>
    <row r="1249" ht="18.95" hidden="1" customHeight="1" spans="1:11">
      <c r="A1249" s="244" t="str">
        <f t="shared" si="39"/>
        <v>否</v>
      </c>
      <c r="B1249" s="239">
        <v>2200410</v>
      </c>
      <c r="C1249" s="240"/>
      <c r="D1249" s="240"/>
      <c r="E1249" s="240" t="s">
        <v>272</v>
      </c>
      <c r="F1249" s="242" t="s">
        <v>2088</v>
      </c>
      <c r="G1249" s="238">
        <v>3</v>
      </c>
      <c r="H1249" s="243" t="s">
        <v>2089</v>
      </c>
      <c r="I1249" s="205">
        <v>0</v>
      </c>
      <c r="J1249" s="205">
        <v>0</v>
      </c>
      <c r="K1249" s="63" t="str">
        <f t="shared" si="38"/>
        <v/>
      </c>
    </row>
    <row r="1250" ht="18.95" hidden="1" customHeight="1" spans="1:11">
      <c r="A1250" s="244" t="str">
        <f t="shared" si="39"/>
        <v>否</v>
      </c>
      <c r="B1250" s="239">
        <v>2200450</v>
      </c>
      <c r="C1250" s="240"/>
      <c r="D1250" s="240"/>
      <c r="E1250" s="240" t="s">
        <v>164</v>
      </c>
      <c r="F1250" s="242" t="s">
        <v>2090</v>
      </c>
      <c r="G1250" s="238">
        <v>3</v>
      </c>
      <c r="H1250" s="243" t="s">
        <v>2091</v>
      </c>
      <c r="I1250" s="205">
        <v>0</v>
      </c>
      <c r="J1250" s="205">
        <v>0</v>
      </c>
      <c r="K1250" s="63" t="str">
        <f t="shared" si="38"/>
        <v/>
      </c>
    </row>
    <row r="1251" ht="18.95" hidden="1" customHeight="1" spans="1:11">
      <c r="A1251" s="244" t="str">
        <f t="shared" si="39"/>
        <v>否</v>
      </c>
      <c r="B1251" s="239">
        <v>2200499</v>
      </c>
      <c r="C1251" s="240"/>
      <c r="D1251" s="240"/>
      <c r="E1251" s="240" t="s">
        <v>167</v>
      </c>
      <c r="F1251" s="242" t="s">
        <v>2092</v>
      </c>
      <c r="G1251" s="238">
        <v>3</v>
      </c>
      <c r="H1251" s="243" t="s">
        <v>2093</v>
      </c>
      <c r="I1251" s="205">
        <v>0</v>
      </c>
      <c r="J1251" s="205">
        <v>0</v>
      </c>
      <c r="K1251" s="63" t="str">
        <f t="shared" si="38"/>
        <v/>
      </c>
    </row>
    <row r="1252" ht="18.95" customHeight="1" spans="1:11">
      <c r="A1252" s="244" t="str">
        <f t="shared" si="39"/>
        <v>是</v>
      </c>
      <c r="B1252" s="239">
        <v>22005</v>
      </c>
      <c r="C1252" s="240"/>
      <c r="D1252" s="240" t="s">
        <v>149</v>
      </c>
      <c r="E1252" s="240"/>
      <c r="F1252" s="241" t="s">
        <v>2094</v>
      </c>
      <c r="G1252" s="238"/>
      <c r="H1252" s="204" t="s">
        <v>2095</v>
      </c>
      <c r="I1252" s="205">
        <f>SUM(I1253:I1266)</f>
        <v>746</v>
      </c>
      <c r="J1252" s="205">
        <f>SUM(J1253:J1266)</f>
        <v>889</v>
      </c>
      <c r="K1252" s="63">
        <f t="shared" si="38"/>
        <v>0.192</v>
      </c>
    </row>
    <row r="1253" ht="18.95" customHeight="1" spans="1:11">
      <c r="A1253" s="244" t="str">
        <f t="shared" si="39"/>
        <v>是</v>
      </c>
      <c r="B1253" s="239">
        <v>2200501</v>
      </c>
      <c r="C1253" s="240"/>
      <c r="D1253" s="240"/>
      <c r="E1253" s="240" t="s">
        <v>135</v>
      </c>
      <c r="F1253" s="242" t="s">
        <v>138</v>
      </c>
      <c r="G1253" s="238">
        <v>3</v>
      </c>
      <c r="H1253" s="204" t="s">
        <v>1412</v>
      </c>
      <c r="I1253" s="205">
        <v>236</v>
      </c>
      <c r="J1253" s="205">
        <v>268</v>
      </c>
      <c r="K1253" s="63">
        <f t="shared" si="38"/>
        <v>0.136</v>
      </c>
    </row>
    <row r="1254" ht="18.95" customHeight="1" spans="1:11">
      <c r="A1254" s="244" t="str">
        <f t="shared" si="39"/>
        <v>是</v>
      </c>
      <c r="B1254" s="239">
        <v>2200502</v>
      </c>
      <c r="C1254" s="240"/>
      <c r="D1254" s="240"/>
      <c r="E1254" s="240" t="s">
        <v>140</v>
      </c>
      <c r="F1254" s="242" t="s">
        <v>141</v>
      </c>
      <c r="G1254" s="238">
        <v>3</v>
      </c>
      <c r="H1254" s="204" t="s">
        <v>1413</v>
      </c>
      <c r="I1254" s="205">
        <v>30</v>
      </c>
      <c r="J1254" s="205">
        <v>0</v>
      </c>
      <c r="K1254" s="63" t="str">
        <f t="shared" si="38"/>
        <v/>
      </c>
    </row>
    <row r="1255" ht="18.95" hidden="1" customHeight="1" spans="1:11">
      <c r="A1255" s="244" t="str">
        <f t="shared" si="39"/>
        <v>否</v>
      </c>
      <c r="B1255" s="239">
        <v>2200503</v>
      </c>
      <c r="C1255" s="240"/>
      <c r="D1255" s="240"/>
      <c r="E1255" s="240" t="s">
        <v>143</v>
      </c>
      <c r="F1255" s="242" t="s">
        <v>144</v>
      </c>
      <c r="G1255" s="238">
        <v>3</v>
      </c>
      <c r="H1255" s="243" t="s">
        <v>1414</v>
      </c>
      <c r="I1255" s="205">
        <v>0</v>
      </c>
      <c r="J1255" s="205">
        <v>0</v>
      </c>
      <c r="K1255" s="63" t="str">
        <f t="shared" si="38"/>
        <v/>
      </c>
    </row>
    <row r="1256" ht="18.95" customHeight="1" spans="1:11">
      <c r="A1256" s="244" t="str">
        <f t="shared" si="39"/>
        <v>是</v>
      </c>
      <c r="B1256" s="239">
        <v>2200504</v>
      </c>
      <c r="C1256" s="240"/>
      <c r="D1256" s="240"/>
      <c r="E1256" s="240" t="s">
        <v>146</v>
      </c>
      <c r="F1256" s="242" t="s">
        <v>2096</v>
      </c>
      <c r="G1256" s="238">
        <v>3</v>
      </c>
      <c r="H1256" s="204" t="s">
        <v>2097</v>
      </c>
      <c r="I1256" s="205">
        <v>0</v>
      </c>
      <c r="J1256" s="205">
        <v>10</v>
      </c>
      <c r="K1256" s="63" t="str">
        <f t="shared" si="38"/>
        <v/>
      </c>
    </row>
    <row r="1257" ht="18.95" hidden="1" customHeight="1" spans="1:11">
      <c r="A1257" s="244" t="str">
        <f t="shared" si="39"/>
        <v>否</v>
      </c>
      <c r="B1257" s="239">
        <v>2200506</v>
      </c>
      <c r="C1257" s="240"/>
      <c r="D1257" s="240"/>
      <c r="E1257" s="240" t="s">
        <v>152</v>
      </c>
      <c r="F1257" s="242" t="s">
        <v>2098</v>
      </c>
      <c r="G1257" s="238">
        <v>3</v>
      </c>
      <c r="H1257" s="243" t="s">
        <v>2099</v>
      </c>
      <c r="I1257" s="205">
        <v>0</v>
      </c>
      <c r="J1257" s="205">
        <v>0</v>
      </c>
      <c r="K1257" s="63" t="str">
        <f t="shared" si="38"/>
        <v/>
      </c>
    </row>
    <row r="1258" ht="18.95" customHeight="1" spans="1:11">
      <c r="A1258" s="244" t="str">
        <f t="shared" si="39"/>
        <v>是</v>
      </c>
      <c r="B1258" s="239">
        <v>2200507</v>
      </c>
      <c r="C1258" s="240"/>
      <c r="D1258" s="240"/>
      <c r="E1258" s="240" t="s">
        <v>155</v>
      </c>
      <c r="F1258" s="242" t="s">
        <v>2100</v>
      </c>
      <c r="G1258" s="238">
        <v>3</v>
      </c>
      <c r="H1258" s="204" t="s">
        <v>2101</v>
      </c>
      <c r="I1258" s="205">
        <v>0</v>
      </c>
      <c r="J1258" s="205">
        <v>10</v>
      </c>
      <c r="K1258" s="63" t="str">
        <f t="shared" si="38"/>
        <v/>
      </c>
    </row>
    <row r="1259" ht="18.95" hidden="1" customHeight="1" spans="1:11">
      <c r="A1259" s="244" t="str">
        <f t="shared" si="39"/>
        <v>否</v>
      </c>
      <c r="B1259" s="239">
        <v>2200508</v>
      </c>
      <c r="C1259" s="240"/>
      <c r="D1259" s="240"/>
      <c r="E1259" s="240" t="s">
        <v>158</v>
      </c>
      <c r="F1259" s="242" t="s">
        <v>2102</v>
      </c>
      <c r="G1259" s="238">
        <v>3</v>
      </c>
      <c r="H1259" s="243" t="s">
        <v>2103</v>
      </c>
      <c r="I1259" s="205">
        <v>0</v>
      </c>
      <c r="J1259" s="205">
        <v>0</v>
      </c>
      <c r="K1259" s="63" t="str">
        <f t="shared" si="38"/>
        <v/>
      </c>
    </row>
    <row r="1260" ht="18.95" customHeight="1" spans="1:11">
      <c r="A1260" s="244" t="str">
        <f t="shared" si="39"/>
        <v>是</v>
      </c>
      <c r="B1260" s="239">
        <v>2200509</v>
      </c>
      <c r="C1260" s="240"/>
      <c r="D1260" s="240"/>
      <c r="E1260" s="240" t="s">
        <v>161</v>
      </c>
      <c r="F1260" s="242" t="s">
        <v>2104</v>
      </c>
      <c r="G1260" s="238">
        <v>3</v>
      </c>
      <c r="H1260" s="204" t="s">
        <v>2105</v>
      </c>
      <c r="I1260" s="205">
        <v>438</v>
      </c>
      <c r="J1260" s="205">
        <v>560</v>
      </c>
      <c r="K1260" s="63">
        <f t="shared" si="38"/>
        <v>0.279</v>
      </c>
    </row>
    <row r="1261" ht="18.95" customHeight="1" spans="1:11">
      <c r="A1261" s="244" t="str">
        <f t="shared" si="39"/>
        <v>是</v>
      </c>
      <c r="B1261" s="239">
        <v>2200510</v>
      </c>
      <c r="C1261" s="240"/>
      <c r="D1261" s="240"/>
      <c r="E1261" s="240" t="s">
        <v>272</v>
      </c>
      <c r="F1261" s="242" t="s">
        <v>2106</v>
      </c>
      <c r="G1261" s="238">
        <v>3</v>
      </c>
      <c r="H1261" s="204" t="s">
        <v>2107</v>
      </c>
      <c r="I1261" s="205">
        <v>42</v>
      </c>
      <c r="J1261" s="205">
        <v>41</v>
      </c>
      <c r="K1261" s="63">
        <f t="shared" si="38"/>
        <v>-0.024</v>
      </c>
    </row>
    <row r="1262" ht="18.95" hidden="1" customHeight="1" spans="1:11">
      <c r="A1262" s="244" t="str">
        <f t="shared" si="39"/>
        <v>否</v>
      </c>
      <c r="B1262" s="239">
        <v>2200511</v>
      </c>
      <c r="C1262" s="240"/>
      <c r="D1262" s="240"/>
      <c r="E1262" s="240" t="s">
        <v>289</v>
      </c>
      <c r="F1262" s="242" t="s">
        <v>2108</v>
      </c>
      <c r="G1262" s="238">
        <v>3</v>
      </c>
      <c r="H1262" s="243" t="s">
        <v>2109</v>
      </c>
      <c r="I1262" s="205">
        <v>0</v>
      </c>
      <c r="J1262" s="205">
        <v>0</v>
      </c>
      <c r="K1262" s="63" t="str">
        <f t="shared" ref="K1262:K1325" si="40">IF(OR(VALUE(J1262)=0,ISERROR(J1262/I1262-1)),"",ROUND(J1262/I1262-1,3))</f>
        <v/>
      </c>
    </row>
    <row r="1263" ht="18.95" hidden="1" customHeight="1" spans="1:11">
      <c r="A1263" s="244" t="str">
        <f t="shared" si="39"/>
        <v>否</v>
      </c>
      <c r="B1263" s="239">
        <v>2200512</v>
      </c>
      <c r="C1263" s="240"/>
      <c r="D1263" s="240"/>
      <c r="E1263" s="240" t="s">
        <v>292</v>
      </c>
      <c r="F1263" s="242" t="s">
        <v>2110</v>
      </c>
      <c r="G1263" s="238">
        <v>3</v>
      </c>
      <c r="H1263" s="243" t="s">
        <v>2111</v>
      </c>
      <c r="I1263" s="205">
        <v>0</v>
      </c>
      <c r="J1263" s="205">
        <v>0</v>
      </c>
      <c r="K1263" s="63" t="str">
        <f t="shared" si="40"/>
        <v/>
      </c>
    </row>
    <row r="1264" ht="18.95" hidden="1" customHeight="1" spans="1:11">
      <c r="A1264" s="244" t="str">
        <f t="shared" si="39"/>
        <v>否</v>
      </c>
      <c r="B1264" s="239">
        <v>2200513</v>
      </c>
      <c r="C1264" s="240"/>
      <c r="D1264" s="240"/>
      <c r="E1264" s="240" t="s">
        <v>307</v>
      </c>
      <c r="F1264" s="242" t="s">
        <v>2112</v>
      </c>
      <c r="G1264" s="238">
        <v>3</v>
      </c>
      <c r="H1264" s="243" t="s">
        <v>2113</v>
      </c>
      <c r="I1264" s="205">
        <v>0</v>
      </c>
      <c r="J1264" s="205">
        <v>0</v>
      </c>
      <c r="K1264" s="63" t="str">
        <f t="shared" si="40"/>
        <v/>
      </c>
    </row>
    <row r="1265" ht="18.95" hidden="1" customHeight="1" spans="1:11">
      <c r="A1265" s="244" t="str">
        <f t="shared" si="39"/>
        <v>否</v>
      </c>
      <c r="B1265" s="239">
        <v>2200514</v>
      </c>
      <c r="C1265" s="240"/>
      <c r="D1265" s="240"/>
      <c r="E1265" s="240" t="s">
        <v>322</v>
      </c>
      <c r="F1265" s="242" t="s">
        <v>2114</v>
      </c>
      <c r="G1265" s="238">
        <v>3</v>
      </c>
      <c r="H1265" s="243" t="s">
        <v>2115</v>
      </c>
      <c r="I1265" s="205">
        <v>0</v>
      </c>
      <c r="J1265" s="205">
        <v>0</v>
      </c>
      <c r="K1265" s="63" t="str">
        <f t="shared" si="40"/>
        <v/>
      </c>
    </row>
    <row r="1266" ht="18.95" hidden="1" customHeight="1" spans="1:11">
      <c r="A1266" s="244" t="str">
        <f t="shared" si="39"/>
        <v>否</v>
      </c>
      <c r="B1266" s="239">
        <v>2200599</v>
      </c>
      <c r="C1266" s="240"/>
      <c r="D1266" s="240"/>
      <c r="E1266" s="240" t="s">
        <v>167</v>
      </c>
      <c r="F1266" s="242" t="s">
        <v>2116</v>
      </c>
      <c r="G1266" s="238">
        <v>3</v>
      </c>
      <c r="H1266" s="243" t="s">
        <v>2117</v>
      </c>
      <c r="I1266" s="205">
        <v>0</v>
      </c>
      <c r="J1266" s="205">
        <v>0</v>
      </c>
      <c r="K1266" s="63" t="str">
        <f t="shared" si="40"/>
        <v/>
      </c>
    </row>
    <row r="1267" ht="18.95" hidden="1" customHeight="1" spans="1:11">
      <c r="A1267" s="244" t="str">
        <f t="shared" si="39"/>
        <v>否</v>
      </c>
      <c r="B1267" s="239">
        <v>22099</v>
      </c>
      <c r="C1267" s="240"/>
      <c r="D1267" s="240" t="s">
        <v>167</v>
      </c>
      <c r="E1267" s="321" t="s">
        <v>135</v>
      </c>
      <c r="F1267" s="241" t="s">
        <v>2118</v>
      </c>
      <c r="G1267" s="238">
        <v>3</v>
      </c>
      <c r="H1267" s="243" t="s">
        <v>2119</v>
      </c>
      <c r="I1267" s="205">
        <v>0</v>
      </c>
      <c r="J1267" s="205">
        <v>0</v>
      </c>
      <c r="K1267" s="63" t="str">
        <f t="shared" si="40"/>
        <v/>
      </c>
    </row>
    <row r="1268" s="215" customFormat="1" ht="18.95" customHeight="1" spans="1:11">
      <c r="A1268" s="244" t="str">
        <f t="shared" si="39"/>
        <v>是</v>
      </c>
      <c r="B1268" s="236">
        <v>221</v>
      </c>
      <c r="C1268" s="237" t="s">
        <v>2120</v>
      </c>
      <c r="D1268" s="237" t="s">
        <v>132</v>
      </c>
      <c r="E1268" s="237"/>
      <c r="F1268" s="237" t="s">
        <v>2121</v>
      </c>
      <c r="G1268" s="238"/>
      <c r="H1268" s="202" t="s">
        <v>2122</v>
      </c>
      <c r="I1268" s="203">
        <f>SUMIFS(I$1269:I$1285,$D$1269:$D$1285,"&lt;&gt;")</f>
        <v>8209</v>
      </c>
      <c r="J1268" s="203">
        <f>SUMIFS(J$1269:J$1285,$D$1269:$D$1285,"&lt;&gt;")</f>
        <v>8605</v>
      </c>
      <c r="K1268" s="140">
        <f t="shared" si="40"/>
        <v>0.048</v>
      </c>
    </row>
    <row r="1269" ht="18.95" customHeight="1" spans="1:11">
      <c r="A1269" s="244" t="str">
        <f t="shared" si="39"/>
        <v>是</v>
      </c>
      <c r="B1269" s="239">
        <v>22101</v>
      </c>
      <c r="C1269" s="240"/>
      <c r="D1269" s="240" t="s">
        <v>135</v>
      </c>
      <c r="E1269" s="240"/>
      <c r="F1269" s="241" t="s">
        <v>2123</v>
      </c>
      <c r="G1269" s="238"/>
      <c r="H1269" s="204" t="s">
        <v>2124</v>
      </c>
      <c r="I1269" s="205">
        <f>SUM(I1270:I1277)</f>
        <v>433</v>
      </c>
      <c r="J1269" s="205">
        <f>SUM(J1270:J1277)</f>
        <v>551</v>
      </c>
      <c r="K1269" s="63">
        <f t="shared" si="40"/>
        <v>0.273</v>
      </c>
    </row>
    <row r="1270" ht="18.95" hidden="1" customHeight="1" spans="1:11">
      <c r="A1270" s="244" t="str">
        <f t="shared" si="39"/>
        <v>否</v>
      </c>
      <c r="B1270" s="239">
        <v>2210101</v>
      </c>
      <c r="C1270" s="240"/>
      <c r="D1270" s="240"/>
      <c r="E1270" s="240" t="s">
        <v>135</v>
      </c>
      <c r="F1270" s="242" t="s">
        <v>2125</v>
      </c>
      <c r="G1270" s="238">
        <v>3</v>
      </c>
      <c r="H1270" s="243" t="s">
        <v>2126</v>
      </c>
      <c r="I1270" s="205">
        <v>0</v>
      </c>
      <c r="J1270" s="205">
        <v>0</v>
      </c>
      <c r="K1270" s="63" t="str">
        <f t="shared" si="40"/>
        <v/>
      </c>
    </row>
    <row r="1271" ht="18.95" hidden="1" customHeight="1" spans="1:11">
      <c r="A1271" s="244" t="str">
        <f t="shared" si="39"/>
        <v>否</v>
      </c>
      <c r="B1271" s="239">
        <v>2210102</v>
      </c>
      <c r="C1271" s="240"/>
      <c r="D1271" s="240"/>
      <c r="E1271" s="240" t="s">
        <v>140</v>
      </c>
      <c r="F1271" s="242" t="s">
        <v>2127</v>
      </c>
      <c r="G1271" s="238">
        <v>3</v>
      </c>
      <c r="H1271" s="243" t="s">
        <v>2128</v>
      </c>
      <c r="I1271" s="205">
        <v>0</v>
      </c>
      <c r="J1271" s="205">
        <v>0</v>
      </c>
      <c r="K1271" s="63" t="str">
        <f t="shared" si="40"/>
        <v/>
      </c>
    </row>
    <row r="1272" ht="18.95" hidden="1" customHeight="1" spans="1:11">
      <c r="A1272" s="244" t="str">
        <f t="shared" si="39"/>
        <v>否</v>
      </c>
      <c r="B1272" s="239">
        <v>2210103</v>
      </c>
      <c r="C1272" s="240"/>
      <c r="D1272" s="240"/>
      <c r="E1272" s="240" t="s">
        <v>143</v>
      </c>
      <c r="F1272" s="242" t="s">
        <v>2129</v>
      </c>
      <c r="G1272" s="238">
        <v>3</v>
      </c>
      <c r="H1272" s="204" t="s">
        <v>2130</v>
      </c>
      <c r="I1272" s="205">
        <v>0</v>
      </c>
      <c r="J1272" s="205">
        <v>0</v>
      </c>
      <c r="K1272" s="63" t="str">
        <f t="shared" si="40"/>
        <v/>
      </c>
    </row>
    <row r="1273" ht="18.95" hidden="1" customHeight="1" spans="1:11">
      <c r="A1273" s="244" t="str">
        <f t="shared" si="39"/>
        <v>否</v>
      </c>
      <c r="B1273" s="239">
        <v>2210104</v>
      </c>
      <c r="C1273" s="240"/>
      <c r="D1273" s="240"/>
      <c r="E1273" s="240" t="s">
        <v>146</v>
      </c>
      <c r="F1273" s="242" t="s">
        <v>2131</v>
      </c>
      <c r="G1273" s="238">
        <v>3</v>
      </c>
      <c r="H1273" s="243" t="s">
        <v>2132</v>
      </c>
      <c r="I1273" s="205">
        <v>0</v>
      </c>
      <c r="J1273" s="205">
        <v>0</v>
      </c>
      <c r="K1273" s="63" t="str">
        <f t="shared" si="40"/>
        <v/>
      </c>
    </row>
    <row r="1274" ht="18.95" customHeight="1" spans="1:11">
      <c r="A1274" s="244" t="str">
        <f t="shared" si="39"/>
        <v>是</v>
      </c>
      <c r="B1274" s="239">
        <v>2210105</v>
      </c>
      <c r="C1274" s="240"/>
      <c r="D1274" s="240"/>
      <c r="E1274" s="240" t="s">
        <v>149</v>
      </c>
      <c r="F1274" s="242" t="s">
        <v>2133</v>
      </c>
      <c r="G1274" s="238">
        <v>3</v>
      </c>
      <c r="H1274" s="204" t="s">
        <v>2134</v>
      </c>
      <c r="I1274" s="205">
        <v>404</v>
      </c>
      <c r="J1274" s="205">
        <v>413</v>
      </c>
      <c r="K1274" s="63">
        <f t="shared" si="40"/>
        <v>0.022</v>
      </c>
    </row>
    <row r="1275" ht="18.95" customHeight="1" spans="1:11">
      <c r="A1275" s="244" t="str">
        <f t="shared" si="39"/>
        <v>是</v>
      </c>
      <c r="B1275" s="239">
        <v>2210106</v>
      </c>
      <c r="C1275" s="240"/>
      <c r="D1275" s="240"/>
      <c r="E1275" s="240" t="s">
        <v>152</v>
      </c>
      <c r="F1275" s="242" t="s">
        <v>2135</v>
      </c>
      <c r="G1275" s="238">
        <v>3</v>
      </c>
      <c r="H1275" s="204" t="s">
        <v>2136</v>
      </c>
      <c r="I1275" s="205">
        <v>29</v>
      </c>
      <c r="J1275" s="205">
        <v>138</v>
      </c>
      <c r="K1275" s="63">
        <f t="shared" si="40"/>
        <v>3.759</v>
      </c>
    </row>
    <row r="1276" ht="18.95" hidden="1" customHeight="1" spans="1:11">
      <c r="A1276" s="244" t="str">
        <f t="shared" si="39"/>
        <v>否</v>
      </c>
      <c r="B1276" s="239">
        <v>2210107</v>
      </c>
      <c r="C1276" s="240"/>
      <c r="D1276" s="240"/>
      <c r="E1276" s="240" t="s">
        <v>155</v>
      </c>
      <c r="F1276" s="242" t="s">
        <v>2137</v>
      </c>
      <c r="G1276" s="238">
        <v>3</v>
      </c>
      <c r="H1276" s="243" t="s">
        <v>2138</v>
      </c>
      <c r="I1276" s="205">
        <v>0</v>
      </c>
      <c r="J1276" s="205">
        <v>0</v>
      </c>
      <c r="K1276" s="63" t="str">
        <f t="shared" si="40"/>
        <v/>
      </c>
    </row>
    <row r="1277" ht="18.95" hidden="1" customHeight="1" spans="1:11">
      <c r="A1277" s="244" t="str">
        <f t="shared" si="39"/>
        <v>否</v>
      </c>
      <c r="B1277" s="239">
        <v>2210199</v>
      </c>
      <c r="C1277" s="240"/>
      <c r="D1277" s="240"/>
      <c r="E1277" s="240" t="s">
        <v>167</v>
      </c>
      <c r="F1277" s="242" t="s">
        <v>2139</v>
      </c>
      <c r="G1277" s="238">
        <v>3</v>
      </c>
      <c r="H1277" s="243" t="s">
        <v>2140</v>
      </c>
      <c r="I1277" s="205">
        <v>0</v>
      </c>
      <c r="J1277" s="205">
        <v>0</v>
      </c>
      <c r="K1277" s="63" t="str">
        <f t="shared" si="40"/>
        <v/>
      </c>
    </row>
    <row r="1278" ht="18.95" customHeight="1" spans="1:11">
      <c r="A1278" s="244" t="str">
        <f t="shared" si="39"/>
        <v>是</v>
      </c>
      <c r="B1278" s="239">
        <v>22102</v>
      </c>
      <c r="C1278" s="240"/>
      <c r="D1278" s="240" t="s">
        <v>140</v>
      </c>
      <c r="E1278" s="240"/>
      <c r="F1278" s="241" t="s">
        <v>2141</v>
      </c>
      <c r="G1278" s="238"/>
      <c r="H1278" s="204" t="s">
        <v>2142</v>
      </c>
      <c r="I1278" s="205">
        <f>SUM(I1279:I1281)</f>
        <v>6683</v>
      </c>
      <c r="J1278" s="205">
        <f>SUM(J1279:J1281)</f>
        <v>6777</v>
      </c>
      <c r="K1278" s="63">
        <f t="shared" si="40"/>
        <v>0.014</v>
      </c>
    </row>
    <row r="1279" ht="18.95" customHeight="1" spans="1:11">
      <c r="A1279" s="244" t="str">
        <f t="shared" si="39"/>
        <v>是</v>
      </c>
      <c r="B1279" s="239">
        <v>2210201</v>
      </c>
      <c r="C1279" s="240"/>
      <c r="D1279" s="240"/>
      <c r="E1279" s="240" t="s">
        <v>135</v>
      </c>
      <c r="F1279" s="242" t="s">
        <v>2143</v>
      </c>
      <c r="G1279" s="238">
        <v>3</v>
      </c>
      <c r="H1279" s="204" t="s">
        <v>2144</v>
      </c>
      <c r="I1279" s="205">
        <v>6244</v>
      </c>
      <c r="J1279" s="205">
        <v>6489</v>
      </c>
      <c r="K1279" s="63">
        <f t="shared" si="40"/>
        <v>0.039</v>
      </c>
    </row>
    <row r="1280" ht="18.95" hidden="1" customHeight="1" spans="1:11">
      <c r="A1280" s="244" t="str">
        <f t="shared" si="39"/>
        <v>否</v>
      </c>
      <c r="B1280" s="239">
        <v>2210202</v>
      </c>
      <c r="C1280" s="240"/>
      <c r="D1280" s="240"/>
      <c r="E1280" s="240" t="s">
        <v>140</v>
      </c>
      <c r="F1280" s="242" t="s">
        <v>2145</v>
      </c>
      <c r="G1280" s="238">
        <v>3</v>
      </c>
      <c r="H1280" s="243" t="s">
        <v>2146</v>
      </c>
      <c r="I1280" s="205">
        <v>0</v>
      </c>
      <c r="J1280" s="205">
        <v>0</v>
      </c>
      <c r="K1280" s="63" t="str">
        <f t="shared" si="40"/>
        <v/>
      </c>
    </row>
    <row r="1281" ht="18.95" customHeight="1" spans="1:11">
      <c r="A1281" s="244" t="str">
        <f t="shared" si="39"/>
        <v>是</v>
      </c>
      <c r="B1281" s="239">
        <v>2210203</v>
      </c>
      <c r="C1281" s="240"/>
      <c r="D1281" s="240"/>
      <c r="E1281" s="240" t="s">
        <v>143</v>
      </c>
      <c r="F1281" s="242" t="s">
        <v>2147</v>
      </c>
      <c r="G1281" s="238">
        <v>3</v>
      </c>
      <c r="H1281" s="204" t="s">
        <v>2148</v>
      </c>
      <c r="I1281" s="205">
        <v>439</v>
      </c>
      <c r="J1281" s="205">
        <v>288</v>
      </c>
      <c r="K1281" s="63">
        <f t="shared" si="40"/>
        <v>-0.344</v>
      </c>
    </row>
    <row r="1282" ht="18.95" customHeight="1" spans="1:11">
      <c r="A1282" s="244" t="str">
        <f t="shared" si="39"/>
        <v>是</v>
      </c>
      <c r="B1282" s="239">
        <v>22103</v>
      </c>
      <c r="C1282" s="240"/>
      <c r="D1282" s="240" t="s">
        <v>143</v>
      </c>
      <c r="E1282" s="240"/>
      <c r="F1282" s="241" t="s">
        <v>2149</v>
      </c>
      <c r="G1282" s="238"/>
      <c r="H1282" s="204" t="s">
        <v>2150</v>
      </c>
      <c r="I1282" s="205">
        <f>SUM(I1283:I1285)</f>
        <v>1093</v>
      </c>
      <c r="J1282" s="205">
        <f>SUM(J1283:J1285)</f>
        <v>1277</v>
      </c>
      <c r="K1282" s="63">
        <f t="shared" si="40"/>
        <v>0.168</v>
      </c>
    </row>
    <row r="1283" ht="18.95" hidden="1" customHeight="1" spans="1:11">
      <c r="A1283" s="244" t="str">
        <f t="shared" si="39"/>
        <v>否</v>
      </c>
      <c r="B1283" s="239">
        <v>2210301</v>
      </c>
      <c r="C1283" s="240"/>
      <c r="D1283" s="240"/>
      <c r="E1283" s="240" t="s">
        <v>135</v>
      </c>
      <c r="F1283" s="242" t="s">
        <v>2151</v>
      </c>
      <c r="G1283" s="238">
        <v>3</v>
      </c>
      <c r="H1283" s="243" t="s">
        <v>2152</v>
      </c>
      <c r="I1283" s="205">
        <v>0</v>
      </c>
      <c r="J1283" s="205">
        <v>0</v>
      </c>
      <c r="K1283" s="63" t="str">
        <f t="shared" si="40"/>
        <v/>
      </c>
    </row>
    <row r="1284" ht="18.95" customHeight="1" spans="1:11">
      <c r="A1284" s="244" t="str">
        <f t="shared" si="39"/>
        <v>是</v>
      </c>
      <c r="B1284" s="239">
        <v>2210302</v>
      </c>
      <c r="C1284" s="240"/>
      <c r="D1284" s="240"/>
      <c r="E1284" s="240" t="s">
        <v>140</v>
      </c>
      <c r="F1284" s="248" t="s">
        <v>2153</v>
      </c>
      <c r="G1284" s="238">
        <v>3</v>
      </c>
      <c r="H1284" s="206" t="s">
        <v>2154</v>
      </c>
      <c r="I1284" s="205">
        <v>1093</v>
      </c>
      <c r="J1284" s="205">
        <v>1277</v>
      </c>
      <c r="K1284" s="63">
        <f t="shared" si="40"/>
        <v>0.168</v>
      </c>
    </row>
    <row r="1285" ht="18.95" hidden="1" customHeight="1" spans="1:11">
      <c r="A1285" s="244" t="str">
        <f t="shared" si="39"/>
        <v>否</v>
      </c>
      <c r="B1285" s="239">
        <v>2210399</v>
      </c>
      <c r="C1285" s="240"/>
      <c r="D1285" s="240"/>
      <c r="E1285" s="240" t="s">
        <v>167</v>
      </c>
      <c r="F1285" s="242" t="s">
        <v>2155</v>
      </c>
      <c r="G1285" s="238">
        <v>3</v>
      </c>
      <c r="H1285" s="243" t="s">
        <v>2156</v>
      </c>
      <c r="I1285" s="205">
        <v>0</v>
      </c>
      <c r="J1285" s="205">
        <v>0</v>
      </c>
      <c r="K1285" s="63" t="str">
        <f t="shared" si="40"/>
        <v/>
      </c>
    </row>
    <row r="1286" s="215" customFormat="1" ht="18.95" customHeight="1" spans="1:11">
      <c r="A1286" s="244" t="str">
        <f t="shared" si="39"/>
        <v>是</v>
      </c>
      <c r="B1286" s="236">
        <v>222</v>
      </c>
      <c r="C1286" s="237" t="s">
        <v>2157</v>
      </c>
      <c r="D1286" s="237" t="s">
        <v>132</v>
      </c>
      <c r="E1286" s="237"/>
      <c r="F1286" s="237" t="s">
        <v>2158</v>
      </c>
      <c r="G1286" s="238"/>
      <c r="H1286" s="202" t="s">
        <v>2159</v>
      </c>
      <c r="I1286" s="203">
        <f>SUMIFS(I$1287:I$1339,$D$1287:$D$1339,"&lt;&gt;")</f>
        <v>2061</v>
      </c>
      <c r="J1286" s="203">
        <f>SUMIFS(J$1287:J$1339,$D$1287:$D$1339,"&lt;&gt;")</f>
        <v>1240</v>
      </c>
      <c r="K1286" s="140">
        <f t="shared" si="40"/>
        <v>-0.398</v>
      </c>
    </row>
    <row r="1287" ht="18.95" customHeight="1" spans="1:11">
      <c r="A1287" s="244" t="str">
        <f t="shared" si="39"/>
        <v>是</v>
      </c>
      <c r="B1287" s="239">
        <v>22201</v>
      </c>
      <c r="C1287" s="240"/>
      <c r="D1287" s="240" t="s">
        <v>135</v>
      </c>
      <c r="E1287" s="240"/>
      <c r="F1287" s="241" t="s">
        <v>2160</v>
      </c>
      <c r="G1287" s="238"/>
      <c r="H1287" s="204" t="s">
        <v>2161</v>
      </c>
      <c r="I1287" s="205">
        <f>SUM(I1288:I1301)</f>
        <v>1346</v>
      </c>
      <c r="J1287" s="205">
        <f>SUM(J1288:J1301)</f>
        <v>871</v>
      </c>
      <c r="K1287" s="63">
        <f t="shared" si="40"/>
        <v>-0.353</v>
      </c>
    </row>
    <row r="1288" ht="18.95" customHeight="1" spans="1:11">
      <c r="A1288" s="244" t="str">
        <f t="shared" si="39"/>
        <v>是</v>
      </c>
      <c r="B1288" s="239">
        <v>2220101</v>
      </c>
      <c r="C1288" s="240"/>
      <c r="D1288" s="240"/>
      <c r="E1288" s="240" t="s">
        <v>135</v>
      </c>
      <c r="F1288" s="242" t="s">
        <v>138</v>
      </c>
      <c r="G1288" s="238">
        <v>3</v>
      </c>
      <c r="H1288" s="204" t="s">
        <v>1412</v>
      </c>
      <c r="I1288" s="205">
        <v>253</v>
      </c>
      <c r="J1288" s="205">
        <v>81</v>
      </c>
      <c r="K1288" s="63">
        <f t="shared" si="40"/>
        <v>-0.68</v>
      </c>
    </row>
    <row r="1289" ht="18.95" customHeight="1" spans="1:11">
      <c r="A1289" s="244" t="str">
        <f t="shared" ref="A1289:A1356" si="41">IF(AND(I1289=0,J1289=0),"否","是")</f>
        <v>是</v>
      </c>
      <c r="B1289" s="239">
        <v>2220102</v>
      </c>
      <c r="C1289" s="240"/>
      <c r="D1289" s="240"/>
      <c r="E1289" s="240" t="s">
        <v>140</v>
      </c>
      <c r="F1289" s="242" t="s">
        <v>141</v>
      </c>
      <c r="G1289" s="238">
        <v>3</v>
      </c>
      <c r="H1289" s="204" t="s">
        <v>1413</v>
      </c>
      <c r="I1289" s="205">
        <v>58</v>
      </c>
      <c r="J1289" s="205">
        <v>8</v>
      </c>
      <c r="K1289" s="63">
        <f t="shared" si="40"/>
        <v>-0.862</v>
      </c>
    </row>
    <row r="1290" ht="18.95" hidden="1" customHeight="1" spans="1:11">
      <c r="A1290" s="244" t="str">
        <f t="shared" si="41"/>
        <v>否</v>
      </c>
      <c r="B1290" s="239">
        <v>2220103</v>
      </c>
      <c r="C1290" s="240"/>
      <c r="D1290" s="240"/>
      <c r="E1290" s="240" t="s">
        <v>143</v>
      </c>
      <c r="F1290" s="242" t="s">
        <v>144</v>
      </c>
      <c r="G1290" s="238">
        <v>3</v>
      </c>
      <c r="H1290" s="243" t="s">
        <v>1414</v>
      </c>
      <c r="I1290" s="205">
        <v>0</v>
      </c>
      <c r="J1290" s="205">
        <v>0</v>
      </c>
      <c r="K1290" s="63" t="str">
        <f t="shared" si="40"/>
        <v/>
      </c>
    </row>
    <row r="1291" ht="18.95" hidden="1" customHeight="1" spans="1:11">
      <c r="A1291" s="244" t="str">
        <f t="shared" si="41"/>
        <v>否</v>
      </c>
      <c r="B1291" s="239">
        <v>2220104</v>
      </c>
      <c r="C1291" s="240"/>
      <c r="D1291" s="240"/>
      <c r="E1291" s="240" t="s">
        <v>146</v>
      </c>
      <c r="F1291" s="242" t="s">
        <v>2162</v>
      </c>
      <c r="G1291" s="238">
        <v>3</v>
      </c>
      <c r="H1291" s="243" t="s">
        <v>2163</v>
      </c>
      <c r="I1291" s="205">
        <v>0</v>
      </c>
      <c r="J1291" s="205">
        <v>0</v>
      </c>
      <c r="K1291" s="63" t="str">
        <f t="shared" si="40"/>
        <v/>
      </c>
    </row>
    <row r="1292" ht="18.95" hidden="1" customHeight="1" spans="1:11">
      <c r="A1292" s="244" t="str">
        <f t="shared" si="41"/>
        <v>否</v>
      </c>
      <c r="B1292" s="239">
        <v>2220105</v>
      </c>
      <c r="C1292" s="240"/>
      <c r="D1292" s="240"/>
      <c r="E1292" s="240" t="s">
        <v>149</v>
      </c>
      <c r="F1292" s="242" t="s">
        <v>2164</v>
      </c>
      <c r="G1292" s="238">
        <v>3</v>
      </c>
      <c r="H1292" s="243" t="s">
        <v>2165</v>
      </c>
      <c r="I1292" s="205">
        <v>0</v>
      </c>
      <c r="J1292" s="205">
        <v>0</v>
      </c>
      <c r="K1292" s="63" t="str">
        <f t="shared" si="40"/>
        <v/>
      </c>
    </row>
    <row r="1293" ht="18.95" customHeight="1" spans="1:11">
      <c r="A1293" s="244" t="str">
        <f t="shared" si="41"/>
        <v>是</v>
      </c>
      <c r="B1293" s="239">
        <v>2220106</v>
      </c>
      <c r="C1293" s="240"/>
      <c r="D1293" s="240"/>
      <c r="E1293" s="240" t="s">
        <v>152</v>
      </c>
      <c r="F1293" s="242" t="s">
        <v>2166</v>
      </c>
      <c r="G1293" s="238">
        <v>3</v>
      </c>
      <c r="H1293" s="204" t="s">
        <v>2167</v>
      </c>
      <c r="I1293" s="205">
        <v>53</v>
      </c>
      <c r="J1293" s="205">
        <v>26</v>
      </c>
      <c r="K1293" s="63">
        <f t="shared" si="40"/>
        <v>-0.509</v>
      </c>
    </row>
    <row r="1294" ht="18.95" hidden="1" customHeight="1" spans="1:11">
      <c r="A1294" s="244" t="str">
        <f t="shared" si="41"/>
        <v>否</v>
      </c>
      <c r="B1294" s="239">
        <v>2220107</v>
      </c>
      <c r="C1294" s="240"/>
      <c r="D1294" s="240"/>
      <c r="E1294" s="240" t="s">
        <v>155</v>
      </c>
      <c r="F1294" s="242" t="s">
        <v>2168</v>
      </c>
      <c r="G1294" s="238">
        <v>3</v>
      </c>
      <c r="H1294" s="243" t="s">
        <v>2169</v>
      </c>
      <c r="I1294" s="205">
        <v>0</v>
      </c>
      <c r="J1294" s="205">
        <v>0</v>
      </c>
      <c r="K1294" s="63" t="str">
        <f t="shared" si="40"/>
        <v/>
      </c>
    </row>
    <row r="1295" ht="18.95" customHeight="1" spans="1:11">
      <c r="A1295" s="244" t="str">
        <f t="shared" si="41"/>
        <v>是</v>
      </c>
      <c r="B1295" s="239">
        <v>2220112</v>
      </c>
      <c r="C1295" s="240"/>
      <c r="D1295" s="240"/>
      <c r="E1295" s="240" t="s">
        <v>292</v>
      </c>
      <c r="F1295" s="242" t="s">
        <v>2170</v>
      </c>
      <c r="G1295" s="238">
        <v>3</v>
      </c>
      <c r="H1295" s="204" t="s">
        <v>2171</v>
      </c>
      <c r="I1295" s="205">
        <v>45</v>
      </c>
      <c r="J1295" s="205">
        <v>44</v>
      </c>
      <c r="K1295" s="63">
        <f t="shared" si="40"/>
        <v>-0.022</v>
      </c>
    </row>
    <row r="1296" ht="18.95" hidden="1" customHeight="1" spans="1:11">
      <c r="A1296" s="244" t="str">
        <f t="shared" si="41"/>
        <v>否</v>
      </c>
      <c r="B1296" s="239">
        <v>2220113</v>
      </c>
      <c r="C1296" s="240"/>
      <c r="D1296" s="240"/>
      <c r="E1296" s="240" t="s">
        <v>307</v>
      </c>
      <c r="F1296" s="242" t="s">
        <v>2172</v>
      </c>
      <c r="G1296" s="238">
        <v>3</v>
      </c>
      <c r="H1296" s="243" t="s">
        <v>2173</v>
      </c>
      <c r="I1296" s="205">
        <v>0</v>
      </c>
      <c r="J1296" s="205">
        <v>0</v>
      </c>
      <c r="K1296" s="63" t="str">
        <f t="shared" si="40"/>
        <v/>
      </c>
    </row>
    <row r="1297" ht="18.95" hidden="1" customHeight="1" spans="1:11">
      <c r="A1297" s="244" t="str">
        <f t="shared" si="41"/>
        <v>否</v>
      </c>
      <c r="B1297" s="239">
        <v>2220114</v>
      </c>
      <c r="C1297" s="240"/>
      <c r="D1297" s="240"/>
      <c r="E1297" s="240" t="s">
        <v>322</v>
      </c>
      <c r="F1297" s="242" t="s">
        <v>2174</v>
      </c>
      <c r="G1297" s="238">
        <v>3</v>
      </c>
      <c r="H1297" s="243" t="s">
        <v>2175</v>
      </c>
      <c r="I1297" s="205">
        <v>0</v>
      </c>
      <c r="J1297" s="205">
        <v>0</v>
      </c>
      <c r="K1297" s="63" t="str">
        <f t="shared" si="40"/>
        <v/>
      </c>
    </row>
    <row r="1298" ht="18.95" customHeight="1" spans="1:11">
      <c r="A1298" s="244" t="str">
        <f t="shared" si="41"/>
        <v>是</v>
      </c>
      <c r="B1298" s="239">
        <v>2220115</v>
      </c>
      <c r="C1298" s="240"/>
      <c r="D1298" s="240"/>
      <c r="E1298" s="240" t="s">
        <v>339</v>
      </c>
      <c r="F1298" s="242" t="s">
        <v>2176</v>
      </c>
      <c r="G1298" s="238">
        <v>3</v>
      </c>
      <c r="H1298" s="204" t="s">
        <v>2177</v>
      </c>
      <c r="I1298" s="205">
        <v>712</v>
      </c>
      <c r="J1298" s="205">
        <v>712</v>
      </c>
      <c r="K1298" s="63">
        <f t="shared" si="40"/>
        <v>0</v>
      </c>
    </row>
    <row r="1299" ht="18.95" hidden="1" customHeight="1" spans="1:11">
      <c r="A1299" s="244" t="str">
        <f t="shared" si="41"/>
        <v>否</v>
      </c>
      <c r="B1299" s="239">
        <v>2220118</v>
      </c>
      <c r="C1299" s="240"/>
      <c r="D1299" s="240"/>
      <c r="E1299" s="240" t="s">
        <v>533</v>
      </c>
      <c r="F1299" s="242" t="s">
        <v>2178</v>
      </c>
      <c r="G1299" s="238">
        <v>3</v>
      </c>
      <c r="H1299" s="243" t="s">
        <v>2179</v>
      </c>
      <c r="I1299" s="205">
        <v>0</v>
      </c>
      <c r="J1299" s="205">
        <v>0</v>
      </c>
      <c r="K1299" s="63" t="str">
        <f t="shared" si="40"/>
        <v/>
      </c>
    </row>
    <row r="1300" ht="18.95" hidden="1" customHeight="1" spans="1:11">
      <c r="A1300" s="244" t="str">
        <f t="shared" si="41"/>
        <v>否</v>
      </c>
      <c r="B1300" s="239">
        <v>2220150</v>
      </c>
      <c r="C1300" s="240"/>
      <c r="D1300" s="240"/>
      <c r="E1300" s="240" t="s">
        <v>164</v>
      </c>
      <c r="F1300" s="242" t="s">
        <v>165</v>
      </c>
      <c r="G1300" s="238">
        <v>3</v>
      </c>
      <c r="H1300" s="243" t="s">
        <v>1450</v>
      </c>
      <c r="I1300" s="205">
        <v>0</v>
      </c>
      <c r="J1300" s="205">
        <v>0</v>
      </c>
      <c r="K1300" s="63" t="str">
        <f t="shared" si="40"/>
        <v/>
      </c>
    </row>
    <row r="1301" ht="18.95" customHeight="1" spans="1:11">
      <c r="A1301" s="244" t="str">
        <f t="shared" si="41"/>
        <v>是</v>
      </c>
      <c r="B1301" s="239">
        <v>2220199</v>
      </c>
      <c r="C1301" s="240"/>
      <c r="D1301" s="240"/>
      <c r="E1301" s="240" t="s">
        <v>167</v>
      </c>
      <c r="F1301" s="242" t="s">
        <v>2180</v>
      </c>
      <c r="G1301" s="238">
        <v>3</v>
      </c>
      <c r="H1301" s="204" t="s">
        <v>2181</v>
      </c>
      <c r="I1301" s="205">
        <v>225</v>
      </c>
      <c r="J1301" s="205">
        <v>0</v>
      </c>
      <c r="K1301" s="63" t="str">
        <f t="shared" si="40"/>
        <v/>
      </c>
    </row>
    <row r="1302" ht="18.95" customHeight="1" spans="1:11">
      <c r="A1302" s="244" t="str">
        <f t="shared" si="41"/>
        <v>是</v>
      </c>
      <c r="B1302" s="239">
        <v>22202</v>
      </c>
      <c r="C1302" s="240"/>
      <c r="D1302" s="240" t="s">
        <v>140</v>
      </c>
      <c r="E1302" s="240"/>
      <c r="F1302" s="241" t="s">
        <v>2182</v>
      </c>
      <c r="G1302" s="238"/>
      <c r="H1302" s="204" t="s">
        <v>2183</v>
      </c>
      <c r="I1302" s="205">
        <f>SUM(I1303:I1315)</f>
        <v>429</v>
      </c>
      <c r="J1302" s="205">
        <f>SUM(J1303:J1315)</f>
        <v>338</v>
      </c>
      <c r="K1302" s="63">
        <f t="shared" si="40"/>
        <v>-0.212</v>
      </c>
    </row>
    <row r="1303" ht="18.95" hidden="1" customHeight="1" spans="1:11">
      <c r="A1303" s="244" t="str">
        <f t="shared" si="41"/>
        <v>否</v>
      </c>
      <c r="B1303" s="239">
        <v>2220201</v>
      </c>
      <c r="C1303" s="240"/>
      <c r="D1303" s="240"/>
      <c r="E1303" s="240" t="s">
        <v>135</v>
      </c>
      <c r="F1303" s="242" t="s">
        <v>138</v>
      </c>
      <c r="G1303" s="238">
        <v>3</v>
      </c>
      <c r="H1303" s="243" t="s">
        <v>1412</v>
      </c>
      <c r="I1303" s="205">
        <v>0</v>
      </c>
      <c r="J1303" s="205">
        <v>0</v>
      </c>
      <c r="K1303" s="63" t="str">
        <f t="shared" si="40"/>
        <v/>
      </c>
    </row>
    <row r="1304" ht="18.95" hidden="1" customHeight="1" spans="1:11">
      <c r="A1304" s="244" t="str">
        <f t="shared" si="41"/>
        <v>否</v>
      </c>
      <c r="B1304" s="239">
        <v>2220202</v>
      </c>
      <c r="C1304" s="240"/>
      <c r="D1304" s="240"/>
      <c r="E1304" s="240" t="s">
        <v>140</v>
      </c>
      <c r="F1304" s="242" t="s">
        <v>141</v>
      </c>
      <c r="G1304" s="238">
        <v>3</v>
      </c>
      <c r="H1304" s="243" t="s">
        <v>1413</v>
      </c>
      <c r="I1304" s="205">
        <v>0</v>
      </c>
      <c r="J1304" s="205">
        <v>0</v>
      </c>
      <c r="K1304" s="63" t="str">
        <f t="shared" si="40"/>
        <v/>
      </c>
    </row>
    <row r="1305" ht="18.95" hidden="1" customHeight="1" spans="1:11">
      <c r="A1305" s="244" t="str">
        <f t="shared" si="41"/>
        <v>否</v>
      </c>
      <c r="B1305" s="239">
        <v>2220203</v>
      </c>
      <c r="C1305" s="240"/>
      <c r="D1305" s="240"/>
      <c r="E1305" s="240" t="s">
        <v>143</v>
      </c>
      <c r="F1305" s="242" t="s">
        <v>144</v>
      </c>
      <c r="G1305" s="238">
        <v>3</v>
      </c>
      <c r="H1305" s="243" t="s">
        <v>1414</v>
      </c>
      <c r="I1305" s="205">
        <v>0</v>
      </c>
      <c r="J1305" s="205">
        <v>0</v>
      </c>
      <c r="K1305" s="63" t="str">
        <f t="shared" si="40"/>
        <v/>
      </c>
    </row>
    <row r="1306" ht="18.95" hidden="1" customHeight="1" spans="1:11">
      <c r="A1306" s="244" t="str">
        <f t="shared" si="41"/>
        <v>否</v>
      </c>
      <c r="B1306" s="239">
        <v>2220204</v>
      </c>
      <c r="C1306" s="240"/>
      <c r="D1306" s="240"/>
      <c r="E1306" s="240" t="s">
        <v>146</v>
      </c>
      <c r="F1306" s="242" t="s">
        <v>2184</v>
      </c>
      <c r="G1306" s="238">
        <v>3</v>
      </c>
      <c r="H1306" s="243" t="s">
        <v>2185</v>
      </c>
      <c r="I1306" s="205">
        <v>0</v>
      </c>
      <c r="J1306" s="205">
        <v>0</v>
      </c>
      <c r="K1306" s="63" t="str">
        <f t="shared" si="40"/>
        <v/>
      </c>
    </row>
    <row r="1307" ht="18.95" hidden="1" customHeight="1" spans="1:11">
      <c r="A1307" s="244" t="str">
        <f t="shared" si="41"/>
        <v>否</v>
      </c>
      <c r="B1307" s="239">
        <v>2220205</v>
      </c>
      <c r="C1307" s="240"/>
      <c r="D1307" s="240"/>
      <c r="E1307" s="240" t="s">
        <v>149</v>
      </c>
      <c r="F1307" s="242" t="s">
        <v>2186</v>
      </c>
      <c r="G1307" s="238">
        <v>3</v>
      </c>
      <c r="H1307" s="243" t="s">
        <v>2187</v>
      </c>
      <c r="I1307" s="205">
        <v>0</v>
      </c>
      <c r="J1307" s="205">
        <v>0</v>
      </c>
      <c r="K1307" s="63" t="str">
        <f t="shared" si="40"/>
        <v/>
      </c>
    </row>
    <row r="1308" ht="18.95" hidden="1" customHeight="1" spans="1:11">
      <c r="A1308" s="244" t="str">
        <f t="shared" si="41"/>
        <v>否</v>
      </c>
      <c r="B1308" s="239">
        <v>2220206</v>
      </c>
      <c r="C1308" s="240"/>
      <c r="D1308" s="240"/>
      <c r="E1308" s="240" t="s">
        <v>152</v>
      </c>
      <c r="F1308" s="242" t="s">
        <v>2188</v>
      </c>
      <c r="G1308" s="238">
        <v>3</v>
      </c>
      <c r="H1308" s="243" t="s">
        <v>2189</v>
      </c>
      <c r="I1308" s="205">
        <v>0</v>
      </c>
      <c r="J1308" s="205">
        <v>0</v>
      </c>
      <c r="K1308" s="63" t="str">
        <f t="shared" si="40"/>
        <v/>
      </c>
    </row>
    <row r="1309" ht="18.95" hidden="1" customHeight="1" spans="1:11">
      <c r="A1309" s="244" t="str">
        <f t="shared" si="41"/>
        <v>否</v>
      </c>
      <c r="B1309" s="239">
        <v>2220207</v>
      </c>
      <c r="C1309" s="240"/>
      <c r="D1309" s="240"/>
      <c r="E1309" s="240" t="s">
        <v>155</v>
      </c>
      <c r="F1309" s="242" t="s">
        <v>2190</v>
      </c>
      <c r="G1309" s="238">
        <v>3</v>
      </c>
      <c r="H1309" s="243" t="s">
        <v>2191</v>
      </c>
      <c r="I1309" s="205">
        <v>0</v>
      </c>
      <c r="J1309" s="205">
        <v>0</v>
      </c>
      <c r="K1309" s="63" t="str">
        <f t="shared" si="40"/>
        <v/>
      </c>
    </row>
    <row r="1310" ht="18.95" hidden="1" customHeight="1" spans="1:11">
      <c r="A1310" s="244" t="str">
        <f t="shared" si="41"/>
        <v>否</v>
      </c>
      <c r="B1310" s="239">
        <v>2220209</v>
      </c>
      <c r="C1310" s="240"/>
      <c r="D1310" s="240"/>
      <c r="E1310" s="240" t="s">
        <v>161</v>
      </c>
      <c r="F1310" s="242" t="s">
        <v>2192</v>
      </c>
      <c r="G1310" s="238">
        <v>3</v>
      </c>
      <c r="H1310" s="243" t="s">
        <v>2193</v>
      </c>
      <c r="I1310" s="205">
        <v>0</v>
      </c>
      <c r="J1310" s="205">
        <v>0</v>
      </c>
      <c r="K1310" s="63" t="str">
        <f t="shared" si="40"/>
        <v/>
      </c>
    </row>
    <row r="1311" ht="18.95" hidden="1" customHeight="1" spans="1:11">
      <c r="A1311" s="244" t="str">
        <f t="shared" si="41"/>
        <v>否</v>
      </c>
      <c r="B1311" s="239">
        <v>2220210</v>
      </c>
      <c r="C1311" s="240"/>
      <c r="D1311" s="240"/>
      <c r="E1311" s="240" t="s">
        <v>272</v>
      </c>
      <c r="F1311" s="242" t="s">
        <v>2194</v>
      </c>
      <c r="G1311" s="238">
        <v>3</v>
      </c>
      <c r="H1311" s="243" t="s">
        <v>2195</v>
      </c>
      <c r="I1311" s="205">
        <v>0</v>
      </c>
      <c r="J1311" s="205">
        <v>0</v>
      </c>
      <c r="K1311" s="63" t="str">
        <f t="shared" si="40"/>
        <v/>
      </c>
    </row>
    <row r="1312" ht="18.95" customHeight="1" spans="1:11">
      <c r="A1312" s="244" t="str">
        <f t="shared" si="41"/>
        <v>是</v>
      </c>
      <c r="B1312" s="239">
        <v>2220211</v>
      </c>
      <c r="C1312" s="240"/>
      <c r="D1312" s="240"/>
      <c r="E1312" s="240" t="s">
        <v>289</v>
      </c>
      <c r="F1312" s="242" t="s">
        <v>2196</v>
      </c>
      <c r="G1312" s="238">
        <v>3</v>
      </c>
      <c r="H1312" s="204" t="s">
        <v>2197</v>
      </c>
      <c r="I1312" s="205">
        <v>429</v>
      </c>
      <c r="J1312" s="205">
        <v>338</v>
      </c>
      <c r="K1312" s="63">
        <f t="shared" si="40"/>
        <v>-0.212</v>
      </c>
    </row>
    <row r="1313" ht="18.95" hidden="1" customHeight="1" spans="1:11">
      <c r="A1313" s="244" t="str">
        <f t="shared" si="41"/>
        <v>否</v>
      </c>
      <c r="B1313" s="239">
        <v>2220212</v>
      </c>
      <c r="C1313" s="240"/>
      <c r="D1313" s="240"/>
      <c r="E1313" s="240" t="s">
        <v>292</v>
      </c>
      <c r="F1313" s="242" t="s">
        <v>2198</v>
      </c>
      <c r="G1313" s="238">
        <v>3</v>
      </c>
      <c r="H1313" s="243" t="s">
        <v>2199</v>
      </c>
      <c r="I1313" s="205">
        <v>0</v>
      </c>
      <c r="J1313" s="205">
        <v>0</v>
      </c>
      <c r="K1313" s="63" t="str">
        <f t="shared" si="40"/>
        <v/>
      </c>
    </row>
    <row r="1314" ht="18.95" hidden="1" customHeight="1" spans="1:11">
      <c r="A1314" s="244" t="str">
        <f t="shared" si="41"/>
        <v>否</v>
      </c>
      <c r="B1314" s="239">
        <v>2220250</v>
      </c>
      <c r="C1314" s="240"/>
      <c r="D1314" s="240"/>
      <c r="E1314" s="240" t="s">
        <v>164</v>
      </c>
      <c r="F1314" s="242" t="s">
        <v>165</v>
      </c>
      <c r="G1314" s="238">
        <v>3</v>
      </c>
      <c r="H1314" s="243" t="s">
        <v>1450</v>
      </c>
      <c r="I1314" s="205">
        <v>0</v>
      </c>
      <c r="J1314" s="205">
        <v>0</v>
      </c>
      <c r="K1314" s="63" t="str">
        <f t="shared" si="40"/>
        <v/>
      </c>
    </row>
    <row r="1315" ht="18.95" hidden="1" customHeight="1" spans="1:11">
      <c r="A1315" s="244" t="str">
        <f t="shared" si="41"/>
        <v>否</v>
      </c>
      <c r="B1315" s="239">
        <v>2220299</v>
      </c>
      <c r="C1315" s="240"/>
      <c r="D1315" s="240"/>
      <c r="E1315" s="240" t="s">
        <v>167</v>
      </c>
      <c r="F1315" s="242" t="s">
        <v>2200</v>
      </c>
      <c r="G1315" s="238">
        <v>3</v>
      </c>
      <c r="H1315" s="243" t="s">
        <v>2201</v>
      </c>
      <c r="I1315" s="205">
        <v>0</v>
      </c>
      <c r="J1315" s="205">
        <v>0</v>
      </c>
      <c r="K1315" s="63" t="str">
        <f t="shared" si="40"/>
        <v/>
      </c>
    </row>
    <row r="1316" ht="18.95" hidden="1" customHeight="1" spans="1:11">
      <c r="A1316" s="244" t="str">
        <f t="shared" si="41"/>
        <v>否</v>
      </c>
      <c r="B1316" s="239">
        <v>22203</v>
      </c>
      <c r="C1316" s="240"/>
      <c r="D1316" s="240" t="s">
        <v>143</v>
      </c>
      <c r="E1316" s="240"/>
      <c r="F1316" s="241" t="s">
        <v>2202</v>
      </c>
      <c r="G1316" s="238"/>
      <c r="H1316" s="243" t="s">
        <v>2203</v>
      </c>
      <c r="I1316" s="205">
        <f>SUM(I1317:I1321)</f>
        <v>0</v>
      </c>
      <c r="J1316" s="205">
        <f>SUM(J1317:J1321)</f>
        <v>0</v>
      </c>
      <c r="K1316" s="63" t="str">
        <f t="shared" si="40"/>
        <v/>
      </c>
    </row>
    <row r="1317" ht="18.95" hidden="1" customHeight="1" spans="1:11">
      <c r="A1317" s="244" t="str">
        <f t="shared" si="41"/>
        <v>否</v>
      </c>
      <c r="B1317" s="239">
        <v>2220301</v>
      </c>
      <c r="C1317" s="240"/>
      <c r="D1317" s="240"/>
      <c r="E1317" s="240" t="s">
        <v>135</v>
      </c>
      <c r="F1317" s="242" t="s">
        <v>2204</v>
      </c>
      <c r="G1317" s="238">
        <v>3</v>
      </c>
      <c r="H1317" s="243" t="s">
        <v>2205</v>
      </c>
      <c r="I1317" s="205">
        <v>0</v>
      </c>
      <c r="J1317" s="205">
        <v>0</v>
      </c>
      <c r="K1317" s="63" t="str">
        <f t="shared" si="40"/>
        <v/>
      </c>
    </row>
    <row r="1318" ht="18.95" hidden="1" customHeight="1" spans="1:11">
      <c r="A1318" s="244" t="str">
        <f t="shared" si="41"/>
        <v>否</v>
      </c>
      <c r="B1318" s="239">
        <v>2220302</v>
      </c>
      <c r="C1318" s="240"/>
      <c r="D1318" s="240"/>
      <c r="E1318" s="240" t="s">
        <v>140</v>
      </c>
      <c r="F1318" s="242" t="s">
        <v>2206</v>
      </c>
      <c r="G1318" s="238">
        <v>3</v>
      </c>
      <c r="H1318" s="243" t="s">
        <v>2207</v>
      </c>
      <c r="I1318" s="205">
        <v>0</v>
      </c>
      <c r="J1318" s="205">
        <v>0</v>
      </c>
      <c r="K1318" s="63" t="str">
        <f t="shared" si="40"/>
        <v/>
      </c>
    </row>
    <row r="1319" ht="18.95" hidden="1" customHeight="1" spans="1:11">
      <c r="A1319" s="244" t="str">
        <f t="shared" si="41"/>
        <v>否</v>
      </c>
      <c r="B1319" s="239">
        <v>2220303</v>
      </c>
      <c r="C1319" s="240"/>
      <c r="D1319" s="240"/>
      <c r="E1319" s="240" t="s">
        <v>143</v>
      </c>
      <c r="F1319" s="242" t="s">
        <v>2208</v>
      </c>
      <c r="G1319" s="238">
        <v>3</v>
      </c>
      <c r="H1319" s="243" t="s">
        <v>2209</v>
      </c>
      <c r="I1319" s="205">
        <v>0</v>
      </c>
      <c r="J1319" s="205">
        <v>0</v>
      </c>
      <c r="K1319" s="63" t="str">
        <f t="shared" si="40"/>
        <v/>
      </c>
    </row>
    <row r="1320" ht="18.95" hidden="1" customHeight="1" spans="1:11">
      <c r="A1320" s="244" t="str">
        <f t="shared" si="41"/>
        <v>否</v>
      </c>
      <c r="B1320" s="239">
        <v>2220304</v>
      </c>
      <c r="C1320" s="240"/>
      <c r="D1320" s="240"/>
      <c r="E1320" s="240" t="s">
        <v>146</v>
      </c>
      <c r="F1320" s="242" t="s">
        <v>2210</v>
      </c>
      <c r="G1320" s="238">
        <v>3</v>
      </c>
      <c r="H1320" s="243" t="s">
        <v>2211</v>
      </c>
      <c r="I1320" s="205">
        <v>0</v>
      </c>
      <c r="J1320" s="205">
        <v>0</v>
      </c>
      <c r="K1320" s="63" t="str">
        <f t="shared" si="40"/>
        <v/>
      </c>
    </row>
    <row r="1321" ht="18.95" hidden="1" customHeight="1" spans="1:11">
      <c r="A1321" s="244" t="str">
        <f t="shared" si="41"/>
        <v>否</v>
      </c>
      <c r="B1321" s="239">
        <v>2220399</v>
      </c>
      <c r="C1321" s="240"/>
      <c r="D1321" s="240"/>
      <c r="E1321" s="240" t="s">
        <v>167</v>
      </c>
      <c r="F1321" s="242" t="s">
        <v>2212</v>
      </c>
      <c r="G1321" s="238">
        <v>3</v>
      </c>
      <c r="H1321" s="243" t="s">
        <v>2213</v>
      </c>
      <c r="I1321" s="205">
        <v>0</v>
      </c>
      <c r="J1321" s="205">
        <v>0</v>
      </c>
      <c r="K1321" s="63" t="str">
        <f t="shared" si="40"/>
        <v/>
      </c>
    </row>
    <row r="1322" ht="18.95" customHeight="1" spans="1:11">
      <c r="A1322" s="244" t="str">
        <f t="shared" si="41"/>
        <v>是</v>
      </c>
      <c r="B1322" s="239">
        <v>22204</v>
      </c>
      <c r="C1322" s="240"/>
      <c r="D1322" s="240" t="s">
        <v>146</v>
      </c>
      <c r="E1322" s="240"/>
      <c r="F1322" s="241" t="s">
        <v>2214</v>
      </c>
      <c r="G1322" s="238"/>
      <c r="H1322" s="204" t="s">
        <v>2215</v>
      </c>
      <c r="I1322" s="205">
        <f>SUM(I1323:I1327)</f>
        <v>286</v>
      </c>
      <c r="J1322" s="205">
        <f>SUM(J1323:J1327)</f>
        <v>31</v>
      </c>
      <c r="K1322" s="63">
        <f t="shared" si="40"/>
        <v>-0.892</v>
      </c>
    </row>
    <row r="1323" ht="18.95" hidden="1" customHeight="1" spans="1:11">
      <c r="A1323" s="244" t="str">
        <f t="shared" si="41"/>
        <v>否</v>
      </c>
      <c r="B1323" s="239">
        <v>2220401</v>
      </c>
      <c r="C1323" s="240"/>
      <c r="D1323" s="240"/>
      <c r="E1323" s="240" t="s">
        <v>135</v>
      </c>
      <c r="F1323" s="242" t="s">
        <v>2216</v>
      </c>
      <c r="G1323" s="238">
        <v>3</v>
      </c>
      <c r="H1323" s="243" t="s">
        <v>2217</v>
      </c>
      <c r="I1323" s="205">
        <v>0</v>
      </c>
      <c r="J1323" s="205">
        <v>0</v>
      </c>
      <c r="K1323" s="63" t="str">
        <f t="shared" si="40"/>
        <v/>
      </c>
    </row>
    <row r="1324" ht="18.95" hidden="1" customHeight="1" spans="1:11">
      <c r="A1324" s="244" t="str">
        <f t="shared" si="41"/>
        <v>否</v>
      </c>
      <c r="B1324" s="239">
        <v>2220402</v>
      </c>
      <c r="C1324" s="240"/>
      <c r="D1324" s="240"/>
      <c r="E1324" s="240" t="s">
        <v>140</v>
      </c>
      <c r="F1324" s="242" t="s">
        <v>2218</v>
      </c>
      <c r="G1324" s="238">
        <v>3</v>
      </c>
      <c r="H1324" s="243" t="s">
        <v>2219</v>
      </c>
      <c r="I1324" s="205">
        <v>0</v>
      </c>
      <c r="J1324" s="205">
        <v>0</v>
      </c>
      <c r="K1324" s="63" t="str">
        <f t="shared" si="40"/>
        <v/>
      </c>
    </row>
    <row r="1325" ht="18.95" customHeight="1" spans="1:11">
      <c r="A1325" s="244" t="str">
        <f t="shared" si="41"/>
        <v>是</v>
      </c>
      <c r="B1325" s="239">
        <v>2220403</v>
      </c>
      <c r="C1325" s="240"/>
      <c r="D1325" s="240"/>
      <c r="E1325" s="240" t="s">
        <v>143</v>
      </c>
      <c r="F1325" s="242" t="s">
        <v>2220</v>
      </c>
      <c r="G1325" s="238">
        <v>3</v>
      </c>
      <c r="H1325" s="204" t="s">
        <v>2221</v>
      </c>
      <c r="I1325" s="205">
        <v>286</v>
      </c>
      <c r="J1325" s="205">
        <v>31</v>
      </c>
      <c r="K1325" s="63">
        <f t="shared" si="40"/>
        <v>-0.892</v>
      </c>
    </row>
    <row r="1326" ht="18.95" hidden="1" customHeight="1" spans="1:11">
      <c r="A1326" s="244" t="str">
        <f t="shared" si="41"/>
        <v>否</v>
      </c>
      <c r="B1326" s="239">
        <v>2220404</v>
      </c>
      <c r="C1326" s="240"/>
      <c r="D1326" s="240"/>
      <c r="E1326" s="240" t="s">
        <v>146</v>
      </c>
      <c r="F1326" s="242" t="s">
        <v>2222</v>
      </c>
      <c r="G1326" s="238">
        <v>3</v>
      </c>
      <c r="H1326" s="243" t="s">
        <v>2223</v>
      </c>
      <c r="I1326" s="205">
        <v>0</v>
      </c>
      <c r="J1326" s="205">
        <v>0</v>
      </c>
      <c r="K1326" s="63" t="str">
        <f t="shared" ref="K1326:K1342" si="42">IF(OR(VALUE(J1326)=0,ISERROR(J1326/I1326-1)),"",ROUND(J1326/I1326-1,3))</f>
        <v/>
      </c>
    </row>
    <row r="1327" s="215" customFormat="1" ht="18.95" hidden="1" customHeight="1" spans="1:11">
      <c r="A1327" s="244" t="str">
        <f t="shared" si="41"/>
        <v>否</v>
      </c>
      <c r="B1327" s="239">
        <v>2220499</v>
      </c>
      <c r="C1327" s="240"/>
      <c r="D1327" s="240"/>
      <c r="E1327" s="240" t="s">
        <v>167</v>
      </c>
      <c r="F1327" s="242" t="s">
        <v>2224</v>
      </c>
      <c r="G1327" s="238">
        <v>3</v>
      </c>
      <c r="H1327" s="243" t="s">
        <v>2225</v>
      </c>
      <c r="I1327" s="205">
        <v>0</v>
      </c>
      <c r="J1327" s="205">
        <v>0</v>
      </c>
      <c r="K1327" s="63" t="str">
        <f t="shared" si="42"/>
        <v/>
      </c>
    </row>
    <row r="1328" ht="18.95" hidden="1" customHeight="1" spans="1:11">
      <c r="A1328" s="244" t="str">
        <f t="shared" si="41"/>
        <v>否</v>
      </c>
      <c r="B1328" s="239">
        <v>22205</v>
      </c>
      <c r="C1328" s="240"/>
      <c r="D1328" s="240" t="s">
        <v>149</v>
      </c>
      <c r="E1328" s="240"/>
      <c r="F1328" s="241" t="s">
        <v>2226</v>
      </c>
      <c r="G1328" s="238"/>
      <c r="H1328" s="243" t="s">
        <v>2227</v>
      </c>
      <c r="I1328" s="205">
        <f>SUM(I1329:I1339)</f>
        <v>0</v>
      </c>
      <c r="J1328" s="205">
        <f>SUM(J1329:J1339)</f>
        <v>0</v>
      </c>
      <c r="K1328" s="63" t="str">
        <f t="shared" si="42"/>
        <v/>
      </c>
    </row>
    <row r="1329" ht="18.95" hidden="1" customHeight="1" spans="1:11">
      <c r="A1329" s="244" t="str">
        <f t="shared" si="41"/>
        <v>否</v>
      </c>
      <c r="B1329" s="239">
        <v>2220501</v>
      </c>
      <c r="C1329" s="240"/>
      <c r="D1329" s="240"/>
      <c r="E1329" s="240" t="s">
        <v>135</v>
      </c>
      <c r="F1329" s="242" t="s">
        <v>2228</v>
      </c>
      <c r="G1329" s="238">
        <v>3</v>
      </c>
      <c r="H1329" s="243" t="s">
        <v>2229</v>
      </c>
      <c r="I1329" s="205">
        <v>0</v>
      </c>
      <c r="J1329" s="205">
        <v>0</v>
      </c>
      <c r="K1329" s="63" t="str">
        <f t="shared" si="42"/>
        <v/>
      </c>
    </row>
    <row r="1330" ht="18.95" hidden="1" customHeight="1" spans="1:11">
      <c r="A1330" s="244" t="str">
        <f t="shared" si="41"/>
        <v>否</v>
      </c>
      <c r="B1330" s="239">
        <v>2220502</v>
      </c>
      <c r="C1330" s="240"/>
      <c r="D1330" s="240"/>
      <c r="E1330" s="240" t="s">
        <v>140</v>
      </c>
      <c r="F1330" s="242" t="s">
        <v>2230</v>
      </c>
      <c r="G1330" s="238">
        <v>3</v>
      </c>
      <c r="H1330" s="243" t="s">
        <v>2231</v>
      </c>
      <c r="I1330" s="205">
        <v>0</v>
      </c>
      <c r="J1330" s="205">
        <v>0</v>
      </c>
      <c r="K1330" s="63" t="str">
        <f t="shared" si="42"/>
        <v/>
      </c>
    </row>
    <row r="1331" ht="18.95" hidden="1" customHeight="1" spans="1:11">
      <c r="A1331" s="244" t="str">
        <f t="shared" si="41"/>
        <v>否</v>
      </c>
      <c r="B1331" s="239">
        <v>2220503</v>
      </c>
      <c r="C1331" s="240"/>
      <c r="D1331" s="240"/>
      <c r="E1331" s="240" t="s">
        <v>143</v>
      </c>
      <c r="F1331" s="242" t="s">
        <v>2232</v>
      </c>
      <c r="G1331" s="238">
        <v>3</v>
      </c>
      <c r="H1331" s="243" t="s">
        <v>2233</v>
      </c>
      <c r="I1331" s="205">
        <v>0</v>
      </c>
      <c r="J1331" s="205">
        <v>0</v>
      </c>
      <c r="K1331" s="63" t="str">
        <f t="shared" si="42"/>
        <v/>
      </c>
    </row>
    <row r="1332" ht="18.95" hidden="1" customHeight="1" spans="1:11">
      <c r="A1332" s="244" t="str">
        <f t="shared" si="41"/>
        <v>否</v>
      </c>
      <c r="B1332" s="239">
        <v>2220504</v>
      </c>
      <c r="C1332" s="240"/>
      <c r="D1332" s="240"/>
      <c r="E1332" s="240" t="s">
        <v>146</v>
      </c>
      <c r="F1332" s="242" t="s">
        <v>2234</v>
      </c>
      <c r="G1332" s="238">
        <v>3</v>
      </c>
      <c r="H1332" s="243" t="s">
        <v>2235</v>
      </c>
      <c r="I1332" s="205">
        <v>0</v>
      </c>
      <c r="J1332" s="205">
        <v>0</v>
      </c>
      <c r="K1332" s="63" t="str">
        <f t="shared" si="42"/>
        <v/>
      </c>
    </row>
    <row r="1333" ht="18.95" hidden="1" customHeight="1" spans="1:11">
      <c r="A1333" s="244" t="str">
        <f t="shared" si="41"/>
        <v>否</v>
      </c>
      <c r="B1333" s="239">
        <v>2220505</v>
      </c>
      <c r="C1333" s="240"/>
      <c r="D1333" s="240"/>
      <c r="E1333" s="240" t="s">
        <v>149</v>
      </c>
      <c r="F1333" s="242" t="s">
        <v>2236</v>
      </c>
      <c r="G1333" s="238">
        <v>3</v>
      </c>
      <c r="H1333" s="243" t="s">
        <v>2237</v>
      </c>
      <c r="I1333" s="205">
        <v>0</v>
      </c>
      <c r="J1333" s="205">
        <v>0</v>
      </c>
      <c r="K1333" s="63" t="str">
        <f t="shared" si="42"/>
        <v/>
      </c>
    </row>
    <row r="1334" ht="18.95" hidden="1" customHeight="1" spans="1:11">
      <c r="A1334" s="244" t="str">
        <f t="shared" si="41"/>
        <v>否</v>
      </c>
      <c r="B1334" s="239">
        <v>2220506</v>
      </c>
      <c r="C1334" s="240"/>
      <c r="D1334" s="240"/>
      <c r="E1334" s="240" t="s">
        <v>152</v>
      </c>
      <c r="F1334" s="242" t="s">
        <v>2238</v>
      </c>
      <c r="G1334" s="238">
        <v>3</v>
      </c>
      <c r="H1334" s="243" t="s">
        <v>2239</v>
      </c>
      <c r="I1334" s="205">
        <v>0</v>
      </c>
      <c r="J1334" s="205">
        <v>0</v>
      </c>
      <c r="K1334" s="63" t="str">
        <f t="shared" si="42"/>
        <v/>
      </c>
    </row>
    <row r="1335" ht="18.95" hidden="1" customHeight="1" spans="1:11">
      <c r="A1335" s="244" t="str">
        <f t="shared" si="41"/>
        <v>否</v>
      </c>
      <c r="B1335" s="239">
        <v>2220507</v>
      </c>
      <c r="C1335" s="240"/>
      <c r="D1335" s="240"/>
      <c r="E1335" s="240" t="s">
        <v>155</v>
      </c>
      <c r="F1335" s="242" t="s">
        <v>2240</v>
      </c>
      <c r="G1335" s="238">
        <v>3</v>
      </c>
      <c r="H1335" s="243" t="s">
        <v>2241</v>
      </c>
      <c r="I1335" s="205">
        <v>0</v>
      </c>
      <c r="J1335" s="205">
        <v>0</v>
      </c>
      <c r="K1335" s="63" t="str">
        <f t="shared" si="42"/>
        <v/>
      </c>
    </row>
    <row r="1336" ht="18.95" hidden="1" customHeight="1" spans="1:11">
      <c r="A1336" s="244" t="str">
        <f t="shared" si="41"/>
        <v>否</v>
      </c>
      <c r="B1336" s="239">
        <v>2220508</v>
      </c>
      <c r="C1336" s="240"/>
      <c r="D1336" s="240"/>
      <c r="E1336" s="240" t="s">
        <v>158</v>
      </c>
      <c r="F1336" s="242" t="s">
        <v>2242</v>
      </c>
      <c r="G1336" s="238">
        <v>3</v>
      </c>
      <c r="H1336" s="243" t="s">
        <v>2243</v>
      </c>
      <c r="I1336" s="205">
        <v>0</v>
      </c>
      <c r="J1336" s="205">
        <v>0</v>
      </c>
      <c r="K1336" s="63" t="str">
        <f t="shared" si="42"/>
        <v/>
      </c>
    </row>
    <row r="1337" ht="18.95" hidden="1" customHeight="1" spans="1:11">
      <c r="A1337" s="244" t="str">
        <f t="shared" si="41"/>
        <v>否</v>
      </c>
      <c r="B1337" s="239">
        <v>2220509</v>
      </c>
      <c r="C1337" s="240"/>
      <c r="D1337" s="240"/>
      <c r="E1337" s="240" t="s">
        <v>161</v>
      </c>
      <c r="F1337" s="242" t="s">
        <v>2244</v>
      </c>
      <c r="G1337" s="238">
        <v>3</v>
      </c>
      <c r="H1337" s="243" t="s">
        <v>2245</v>
      </c>
      <c r="I1337" s="205">
        <v>0</v>
      </c>
      <c r="J1337" s="205">
        <v>0</v>
      </c>
      <c r="K1337" s="63" t="str">
        <f t="shared" si="42"/>
        <v/>
      </c>
    </row>
    <row r="1338" ht="18.95" hidden="1" customHeight="1" spans="1:11">
      <c r="A1338" s="244" t="str">
        <f t="shared" si="41"/>
        <v>否</v>
      </c>
      <c r="B1338" s="239">
        <v>2220510</v>
      </c>
      <c r="C1338" s="240"/>
      <c r="D1338" s="240"/>
      <c r="E1338" s="240" t="s">
        <v>272</v>
      </c>
      <c r="F1338" s="242" t="s">
        <v>2246</v>
      </c>
      <c r="G1338" s="238">
        <v>3</v>
      </c>
      <c r="H1338" s="243" t="s">
        <v>2247</v>
      </c>
      <c r="I1338" s="205">
        <v>0</v>
      </c>
      <c r="J1338" s="205">
        <v>0</v>
      </c>
      <c r="K1338" s="63" t="str">
        <f t="shared" si="42"/>
        <v/>
      </c>
    </row>
    <row r="1339" ht="18.95" hidden="1" customHeight="1" spans="1:11">
      <c r="A1339" s="244" t="str">
        <f t="shared" si="41"/>
        <v>否</v>
      </c>
      <c r="B1339" s="239">
        <v>2220599</v>
      </c>
      <c r="C1339" s="240"/>
      <c r="D1339" s="240"/>
      <c r="E1339" s="240" t="s">
        <v>167</v>
      </c>
      <c r="F1339" s="242" t="s">
        <v>2248</v>
      </c>
      <c r="G1339" s="238">
        <v>3</v>
      </c>
      <c r="H1339" s="243" t="s">
        <v>2249</v>
      </c>
      <c r="I1339" s="205">
        <v>0</v>
      </c>
      <c r="J1339" s="205">
        <v>0</v>
      </c>
      <c r="K1339" s="63" t="str">
        <f t="shared" si="42"/>
        <v/>
      </c>
    </row>
    <row r="1340" s="215" customFormat="1" ht="18.95" customHeight="1" spans="1:11">
      <c r="A1340" s="244" t="s">
        <v>76</v>
      </c>
      <c r="B1340" s="236">
        <v>227</v>
      </c>
      <c r="C1340" s="237" t="s">
        <v>2250</v>
      </c>
      <c r="D1340" s="237" t="s">
        <v>132</v>
      </c>
      <c r="E1340" s="237"/>
      <c r="F1340" s="237" t="s">
        <v>2251</v>
      </c>
      <c r="G1340" s="238">
        <v>3</v>
      </c>
      <c r="H1340" s="202" t="s">
        <v>2252</v>
      </c>
      <c r="I1340" s="203">
        <v>0</v>
      </c>
      <c r="J1340" s="203">
        <v>0</v>
      </c>
      <c r="K1340" s="140" t="str">
        <f t="shared" si="42"/>
        <v/>
      </c>
    </row>
    <row r="1341" s="215" customFormat="1" ht="18.95" customHeight="1" spans="1:11">
      <c r="A1341" s="244" t="str">
        <f t="shared" si="41"/>
        <v>是</v>
      </c>
      <c r="B1341" s="236">
        <v>232</v>
      </c>
      <c r="C1341" s="237">
        <v>232</v>
      </c>
      <c r="D1341" s="237"/>
      <c r="E1341" s="237"/>
      <c r="F1341" s="237"/>
      <c r="G1341" s="238"/>
      <c r="H1341" s="202" t="s">
        <v>2253</v>
      </c>
      <c r="I1341" s="203">
        <f>SUM(I1342:I1342)</f>
        <v>3346</v>
      </c>
      <c r="J1341" s="203">
        <f>SUM(J1342:J1342)</f>
        <v>6401</v>
      </c>
      <c r="K1341" s="140">
        <f t="shared" si="42"/>
        <v>0.913</v>
      </c>
    </row>
    <row r="1342" ht="18.95" customHeight="1" spans="1:11">
      <c r="A1342" s="244" t="str">
        <f t="shared" si="41"/>
        <v>是</v>
      </c>
      <c r="B1342" s="239">
        <v>23203</v>
      </c>
      <c r="C1342" s="240"/>
      <c r="D1342" s="322" t="s">
        <v>143</v>
      </c>
      <c r="E1342" s="249"/>
      <c r="F1342" s="242"/>
      <c r="G1342" s="238"/>
      <c r="H1342" s="206" t="s">
        <v>2254</v>
      </c>
      <c r="I1342" s="205">
        <f>SUM(I1343:I1346)</f>
        <v>3346</v>
      </c>
      <c r="J1342" s="205">
        <f>SUM(J1343:J1346)</f>
        <v>6401</v>
      </c>
      <c r="K1342" s="63">
        <f t="shared" si="42"/>
        <v>0.913</v>
      </c>
    </row>
    <row r="1343" ht="18.95" customHeight="1" spans="1:11">
      <c r="A1343" s="244" t="str">
        <f t="shared" si="41"/>
        <v>是</v>
      </c>
      <c r="B1343" s="239"/>
      <c r="C1343" s="240"/>
      <c r="D1343" s="249"/>
      <c r="E1343" s="322" t="s">
        <v>135</v>
      </c>
      <c r="F1343" s="242"/>
      <c r="G1343" s="255">
        <v>3</v>
      </c>
      <c r="H1343" s="206" t="s">
        <v>2255</v>
      </c>
      <c r="I1343" s="205">
        <v>565</v>
      </c>
      <c r="J1343" s="205">
        <v>6401</v>
      </c>
      <c r="K1343" s="63">
        <f t="shared" ref="K1343:K1352" si="43">IF(OR(VALUE(J1343)=0,ISERROR(J1343/I1343-1)),"",ROUND(J1343/I1343-1,3))</f>
        <v>10.329</v>
      </c>
    </row>
    <row r="1344" ht="18.95" hidden="1" customHeight="1" spans="1:11">
      <c r="A1344" s="244" t="str">
        <f t="shared" si="41"/>
        <v>否</v>
      </c>
      <c r="B1344" s="239"/>
      <c r="C1344" s="240"/>
      <c r="D1344" s="249"/>
      <c r="E1344" s="322" t="s">
        <v>140</v>
      </c>
      <c r="F1344" s="242"/>
      <c r="G1344" s="255">
        <v>3</v>
      </c>
      <c r="H1344" s="206" t="s">
        <v>2256</v>
      </c>
      <c r="I1344" s="205"/>
      <c r="J1344" s="205"/>
      <c r="K1344" s="63" t="str">
        <f t="shared" si="43"/>
        <v/>
      </c>
    </row>
    <row r="1345" ht="18.95" hidden="1" customHeight="1" spans="1:11">
      <c r="A1345" s="244" t="str">
        <f t="shared" si="41"/>
        <v>否</v>
      </c>
      <c r="B1345" s="239"/>
      <c r="C1345" s="240"/>
      <c r="D1345" s="249"/>
      <c r="E1345" s="322" t="s">
        <v>143</v>
      </c>
      <c r="F1345" s="242"/>
      <c r="G1345" s="255">
        <v>3</v>
      </c>
      <c r="H1345" s="206" t="s">
        <v>2257</v>
      </c>
      <c r="I1345" s="205"/>
      <c r="J1345" s="205"/>
      <c r="K1345" s="63" t="str">
        <f t="shared" si="43"/>
        <v/>
      </c>
    </row>
    <row r="1346" ht="18.95" customHeight="1" spans="1:11">
      <c r="A1346" s="244" t="str">
        <f t="shared" si="41"/>
        <v>是</v>
      </c>
      <c r="B1346" s="239"/>
      <c r="C1346" s="240"/>
      <c r="D1346" s="249"/>
      <c r="E1346" s="322" t="s">
        <v>146</v>
      </c>
      <c r="F1346" s="242"/>
      <c r="G1346" s="255">
        <v>3</v>
      </c>
      <c r="H1346" s="206" t="s">
        <v>2258</v>
      </c>
      <c r="I1346" s="205">
        <v>2781</v>
      </c>
      <c r="J1346" s="205"/>
      <c r="K1346" s="63" t="str">
        <f t="shared" si="43"/>
        <v/>
      </c>
    </row>
    <row r="1347" s="215" customFormat="1" ht="18.95" customHeight="1" spans="1:11">
      <c r="A1347" s="244" t="s">
        <v>76</v>
      </c>
      <c r="B1347" s="236">
        <v>233</v>
      </c>
      <c r="C1347" s="237">
        <v>233</v>
      </c>
      <c r="D1347" s="237"/>
      <c r="E1347" s="237"/>
      <c r="F1347" s="237"/>
      <c r="G1347" s="238"/>
      <c r="H1347" s="202" t="s">
        <v>2259</v>
      </c>
      <c r="I1347" s="203">
        <f>SUM(I1348:I1348)</f>
        <v>0</v>
      </c>
      <c r="J1347" s="203">
        <f>SUM(J1348:J1348)</f>
        <v>0</v>
      </c>
      <c r="K1347" s="140" t="str">
        <f t="shared" si="43"/>
        <v/>
      </c>
    </row>
    <row r="1348" ht="18.95" customHeight="1" spans="1:11">
      <c r="A1348" s="244" t="s">
        <v>76</v>
      </c>
      <c r="B1348" s="239">
        <v>23303</v>
      </c>
      <c r="C1348" s="240"/>
      <c r="D1348" s="322" t="s">
        <v>143</v>
      </c>
      <c r="E1348" s="249"/>
      <c r="F1348" s="242"/>
      <c r="G1348" s="238"/>
      <c r="H1348" s="206" t="s">
        <v>2260</v>
      </c>
      <c r="I1348" s="205"/>
      <c r="J1348" s="205"/>
      <c r="K1348" s="63" t="str">
        <f t="shared" si="43"/>
        <v/>
      </c>
    </row>
    <row r="1349" ht="18.95" customHeight="1" spans="1:11">
      <c r="A1349" s="244" t="s">
        <v>76</v>
      </c>
      <c r="B1349" s="236">
        <v>229</v>
      </c>
      <c r="C1349" s="237" t="s">
        <v>2261</v>
      </c>
      <c r="D1349" s="237" t="s">
        <v>132</v>
      </c>
      <c r="E1349" s="237"/>
      <c r="F1349" s="237" t="s">
        <v>2262</v>
      </c>
      <c r="G1349" s="238"/>
      <c r="H1349" s="202" t="s">
        <v>2263</v>
      </c>
      <c r="I1349" s="205">
        <f>SUM(I1350:I1351)</f>
        <v>0</v>
      </c>
      <c r="J1349" s="205">
        <f>SUM(J1350:J1351)</f>
        <v>0</v>
      </c>
      <c r="K1349" s="63" t="str">
        <f t="shared" si="43"/>
        <v/>
      </c>
    </row>
    <row r="1350" ht="18.95" hidden="1" customHeight="1" spans="1:11">
      <c r="A1350" s="244" t="str">
        <f t="shared" si="41"/>
        <v>否</v>
      </c>
      <c r="B1350" s="239">
        <v>22902</v>
      </c>
      <c r="C1350" s="240"/>
      <c r="D1350" s="240" t="s">
        <v>140</v>
      </c>
      <c r="E1350" s="240"/>
      <c r="F1350" s="241" t="s">
        <v>2264</v>
      </c>
      <c r="G1350" s="238">
        <v>3</v>
      </c>
      <c r="H1350" s="243" t="s">
        <v>2265</v>
      </c>
      <c r="I1350" s="205">
        <v>0</v>
      </c>
      <c r="J1350" s="205">
        <v>0</v>
      </c>
      <c r="K1350" s="63" t="str">
        <f t="shared" si="43"/>
        <v/>
      </c>
    </row>
    <row r="1351" ht="18.95" hidden="1" customHeight="1" spans="1:11">
      <c r="A1351" s="244" t="str">
        <f t="shared" si="41"/>
        <v>否</v>
      </c>
      <c r="B1351" s="239">
        <v>2299901</v>
      </c>
      <c r="C1351" s="240"/>
      <c r="D1351" s="240" t="s">
        <v>167</v>
      </c>
      <c r="E1351" s="240" t="s">
        <v>135</v>
      </c>
      <c r="F1351" s="241" t="s">
        <v>1991</v>
      </c>
      <c r="G1351" s="238"/>
      <c r="H1351" s="243" t="s">
        <v>2266</v>
      </c>
      <c r="I1351" s="205">
        <v>0</v>
      </c>
      <c r="J1351" s="205"/>
      <c r="K1351" s="63" t="str">
        <f t="shared" si="43"/>
        <v/>
      </c>
    </row>
    <row r="1352" ht="18.95" customHeight="1" spans="1:11">
      <c r="A1352" s="244" t="str">
        <f t="shared" si="41"/>
        <v>是</v>
      </c>
      <c r="B1352" s="239"/>
      <c r="C1352" s="240"/>
      <c r="D1352" s="240"/>
      <c r="E1352" s="240"/>
      <c r="F1352" s="241"/>
      <c r="G1352" s="238"/>
      <c r="H1352" s="207" t="s">
        <v>2267</v>
      </c>
      <c r="I1352" s="203">
        <f>SUMIFS(I$6:I$1351,$C$6:$C$1351,"&lt;&gt;")</f>
        <v>258335</v>
      </c>
      <c r="J1352" s="203">
        <f>SUMIFS(J$6:J$1351,$C$6:$C$1351,"&lt;&gt;")</f>
        <v>279049</v>
      </c>
      <c r="K1352" s="140">
        <f t="shared" si="43"/>
        <v>0.08</v>
      </c>
    </row>
    <row r="1353" ht="18.95" customHeight="1" spans="1:11">
      <c r="A1353" s="244" t="str">
        <f t="shared" si="41"/>
        <v>是</v>
      </c>
      <c r="B1353" s="239"/>
      <c r="C1353" s="240"/>
      <c r="D1353" s="240"/>
      <c r="E1353" s="240"/>
      <c r="F1353" s="241"/>
      <c r="G1353" s="238"/>
      <c r="H1353" s="202" t="s">
        <v>2268</v>
      </c>
      <c r="I1353" s="203">
        <f>SUM(I1354:I1356)</f>
        <v>60310</v>
      </c>
      <c r="J1353" s="203">
        <f>SUM(J1354:J1356)</f>
        <v>34300</v>
      </c>
      <c r="K1353" s="140"/>
    </row>
    <row r="1354" ht="18.95" customHeight="1" spans="1:11">
      <c r="A1354" s="244" t="str">
        <f t="shared" si="41"/>
        <v>是</v>
      </c>
      <c r="B1354" s="239"/>
      <c r="C1354" s="240"/>
      <c r="D1354" s="240"/>
      <c r="E1354" s="240"/>
      <c r="F1354" s="241"/>
      <c r="G1354" s="238"/>
      <c r="H1354" s="206" t="s">
        <v>2269</v>
      </c>
      <c r="I1354" s="205">
        <v>21000</v>
      </c>
      <c r="J1354" s="205">
        <v>34300</v>
      </c>
      <c r="K1354" s="63"/>
    </row>
    <row r="1355" ht="18.95" hidden="1" customHeight="1" spans="1:11">
      <c r="A1355" s="244" t="str">
        <f t="shared" si="41"/>
        <v>否</v>
      </c>
      <c r="B1355" s="239"/>
      <c r="C1355" s="240"/>
      <c r="D1355" s="240"/>
      <c r="E1355" s="240"/>
      <c r="F1355" s="241"/>
      <c r="G1355" s="238"/>
      <c r="H1355" s="206" t="s">
        <v>2270</v>
      </c>
      <c r="I1355" s="205"/>
      <c r="J1355" s="205"/>
      <c r="K1355" s="63"/>
    </row>
    <row r="1356" ht="18.95" customHeight="1" spans="1:11">
      <c r="A1356" s="244" t="str">
        <f t="shared" si="41"/>
        <v>是</v>
      </c>
      <c r="B1356" s="239"/>
      <c r="C1356" s="240"/>
      <c r="D1356" s="240"/>
      <c r="E1356" s="240"/>
      <c r="F1356" s="241"/>
      <c r="G1356" s="238"/>
      <c r="H1356" s="206" t="s">
        <v>2271</v>
      </c>
      <c r="I1356" s="205">
        <v>39310</v>
      </c>
      <c r="J1356" s="205"/>
      <c r="K1356" s="63"/>
    </row>
    <row r="1357" ht="18.95" customHeight="1" spans="1:11">
      <c r="A1357" s="244" t="s">
        <v>76</v>
      </c>
      <c r="B1357" s="239">
        <v>230</v>
      </c>
      <c r="C1357" s="240" t="s">
        <v>2272</v>
      </c>
      <c r="D1357" s="240" t="s">
        <v>132</v>
      </c>
      <c r="E1357" s="240"/>
      <c r="F1357" s="241" t="s">
        <v>2273</v>
      </c>
      <c r="G1357" s="238"/>
      <c r="H1357" s="202" t="s">
        <v>2274</v>
      </c>
      <c r="I1357" s="203">
        <f>SUM(I1358:I1360)</f>
        <v>1504434</v>
      </c>
      <c r="J1357" s="203">
        <f>SUM(J1358:J1360)</f>
        <v>1674773</v>
      </c>
      <c r="K1357" s="140"/>
    </row>
    <row r="1358" ht="18.95" customHeight="1" spans="1:11">
      <c r="A1358" s="244" t="s">
        <v>76</v>
      </c>
      <c r="B1358" s="236"/>
      <c r="C1358" s="237"/>
      <c r="D1358" s="237"/>
      <c r="E1358" s="237"/>
      <c r="F1358" s="237"/>
      <c r="G1358" s="265"/>
      <c r="H1358" s="206" t="s">
        <v>2275</v>
      </c>
      <c r="I1358" s="208">
        <v>46784</v>
      </c>
      <c r="J1358" s="208">
        <v>47453</v>
      </c>
      <c r="K1358" s="63"/>
    </row>
    <row r="1359" ht="18.95" customHeight="1" spans="1:11">
      <c r="A1359" s="244" t="s">
        <v>76</v>
      </c>
      <c r="B1359" s="236"/>
      <c r="C1359" s="237"/>
      <c r="D1359" s="237"/>
      <c r="E1359" s="237"/>
      <c r="F1359" s="237"/>
      <c r="G1359" s="238"/>
      <c r="H1359" s="206" t="s">
        <v>2276</v>
      </c>
      <c r="I1359" s="208">
        <v>735573</v>
      </c>
      <c r="J1359" s="208">
        <v>822193</v>
      </c>
      <c r="K1359" s="63"/>
    </row>
    <row r="1360" ht="18.95" customHeight="1" spans="1:11">
      <c r="A1360" s="244" t="s">
        <v>76</v>
      </c>
      <c r="B1360" s="236"/>
      <c r="C1360" s="237"/>
      <c r="D1360" s="237"/>
      <c r="E1360" s="237"/>
      <c r="F1360" s="237"/>
      <c r="G1360" s="238"/>
      <c r="H1360" s="206" t="s">
        <v>2277</v>
      </c>
      <c r="I1360" s="208">
        <v>722077</v>
      </c>
      <c r="J1360" s="208">
        <v>805127</v>
      </c>
      <c r="K1360" s="63"/>
    </row>
    <row r="1361" ht="18.95" customHeight="1" spans="1:11">
      <c r="A1361" s="244" t="s">
        <v>76</v>
      </c>
      <c r="B1361" s="239"/>
      <c r="C1361" s="240"/>
      <c r="D1361" s="240"/>
      <c r="E1361" s="240"/>
      <c r="F1361" s="241"/>
      <c r="G1361" s="238"/>
      <c r="H1361" s="202" t="s">
        <v>2278</v>
      </c>
      <c r="I1361" s="203">
        <f>SUM(I1362:I1363)</f>
        <v>60140</v>
      </c>
      <c r="J1361" s="203">
        <f>SUM(J1362:J1363)</f>
        <v>71172</v>
      </c>
      <c r="K1361" s="140"/>
    </row>
    <row r="1362" ht="18.95" customHeight="1" spans="1:11">
      <c r="A1362" s="244" t="s">
        <v>76</v>
      </c>
      <c r="B1362" s="239"/>
      <c r="C1362" s="240"/>
      <c r="D1362" s="240"/>
      <c r="E1362" s="240"/>
      <c r="F1362" s="242"/>
      <c r="G1362" s="238">
        <v>3</v>
      </c>
      <c r="H1362" s="209" t="s">
        <v>2279</v>
      </c>
      <c r="I1362" s="208"/>
      <c r="J1362" s="205"/>
      <c r="K1362" s="63"/>
    </row>
    <row r="1363" ht="18.95" customHeight="1" spans="1:11">
      <c r="A1363" s="244" t="s">
        <v>76</v>
      </c>
      <c r="B1363" s="239"/>
      <c r="C1363" s="240"/>
      <c r="D1363" s="240"/>
      <c r="E1363" s="240"/>
      <c r="F1363" s="242"/>
      <c r="G1363" s="238">
        <v>3</v>
      </c>
      <c r="H1363" s="209" t="s">
        <v>2280</v>
      </c>
      <c r="I1363" s="208">
        <v>60140</v>
      </c>
      <c r="J1363" s="208">
        <v>71172</v>
      </c>
      <c r="K1363" s="63"/>
    </row>
    <row r="1364" ht="18.95" customHeight="1" spans="1:11">
      <c r="A1364" s="244" t="s">
        <v>76</v>
      </c>
      <c r="B1364" s="239"/>
      <c r="C1364" s="240"/>
      <c r="D1364" s="240"/>
      <c r="E1364" s="240"/>
      <c r="F1364" s="241"/>
      <c r="G1364" s="238"/>
      <c r="H1364" s="202" t="s">
        <v>2281</v>
      </c>
      <c r="I1364" s="203">
        <v>249116</v>
      </c>
      <c r="J1364" s="203">
        <v>83419</v>
      </c>
      <c r="K1364" s="140"/>
    </row>
    <row r="1365" ht="18.95" customHeight="1" spans="1:11">
      <c r="A1365" s="244" t="s">
        <v>76</v>
      </c>
      <c r="B1365" s="239"/>
      <c r="C1365" s="240"/>
      <c r="D1365" s="240"/>
      <c r="E1365" s="240"/>
      <c r="F1365" s="241"/>
      <c r="G1365" s="238"/>
      <c r="H1365" s="202" t="s">
        <v>2282</v>
      </c>
      <c r="I1365" s="203"/>
      <c r="J1365" s="203"/>
      <c r="K1365" s="140"/>
    </row>
    <row r="1366" ht="18.95" customHeight="1" spans="1:11">
      <c r="A1366" s="244" t="s">
        <v>76</v>
      </c>
      <c r="B1366" s="239"/>
      <c r="C1366" s="240"/>
      <c r="D1366" s="240"/>
      <c r="E1366" s="240"/>
      <c r="F1366" s="241"/>
      <c r="G1366" s="238"/>
      <c r="H1366" s="202" t="s">
        <v>2283</v>
      </c>
      <c r="I1366" s="203">
        <v>966</v>
      </c>
      <c r="J1366" s="203"/>
      <c r="K1366" s="140"/>
    </row>
    <row r="1367" ht="18.95" customHeight="1" spans="1:11">
      <c r="A1367" s="244" t="s">
        <v>76</v>
      </c>
      <c r="B1367" s="239"/>
      <c r="C1367" s="240"/>
      <c r="D1367" s="240"/>
      <c r="E1367" s="240"/>
      <c r="F1367" s="241"/>
      <c r="G1367" s="238"/>
      <c r="H1367" s="202" t="s">
        <v>2284</v>
      </c>
      <c r="I1367" s="203">
        <v>207200</v>
      </c>
      <c r="J1367" s="203"/>
      <c r="K1367" s="140"/>
    </row>
    <row r="1368" ht="18.95" customHeight="1" spans="1:11">
      <c r="A1368" s="244" t="s">
        <v>76</v>
      </c>
      <c r="B1368" s="239"/>
      <c r="C1368" s="240"/>
      <c r="D1368" s="240"/>
      <c r="E1368" s="240"/>
      <c r="F1368" s="241"/>
      <c r="G1368" s="238"/>
      <c r="H1368" s="202" t="s">
        <v>2285</v>
      </c>
      <c r="I1368" s="203">
        <v>19093</v>
      </c>
      <c r="J1368" s="203">
        <v>25697</v>
      </c>
      <c r="K1368" s="140"/>
    </row>
    <row r="1369" ht="18.95" customHeight="1" spans="1:11">
      <c r="A1369" s="244" t="str">
        <f>IF(AND(I1369=0,J1369=0),"否","是")</f>
        <v>是</v>
      </c>
      <c r="B1369" s="266"/>
      <c r="C1369" s="267"/>
      <c r="D1369" s="267"/>
      <c r="E1369" s="267"/>
      <c r="F1369" s="267"/>
      <c r="G1369" s="267"/>
      <c r="H1369" s="207" t="s">
        <v>2286</v>
      </c>
      <c r="I1369" s="203">
        <f>I1352+I1353+I1357+I1361+I1364+I1365+I1366+I1367+I1368</f>
        <v>2359594</v>
      </c>
      <c r="J1369" s="203">
        <f>J1352+J1353+J1357+J1361+J1364+J1365+J1366+J1367+J1368</f>
        <v>2168410</v>
      </c>
      <c r="K1369" s="140"/>
    </row>
  </sheetData>
  <autoFilter ref="A5:K1369">
    <filterColumn colId="0">
      <customFilters>
        <customFilter operator="equal" val="是"/>
      </customFilters>
    </filterColumn>
    <extLst/>
  </autoFilter>
  <mergeCells count="4">
    <mergeCell ref="H1:K1"/>
    <mergeCell ref="J4:K4"/>
    <mergeCell ref="H4:H5"/>
    <mergeCell ref="I4:I5"/>
  </mergeCells>
  <conditionalFormatting sqref="K534">
    <cfRule type="cellIs" dxfId="1" priority="13" stopIfTrue="1" operator="lessThan">
      <formula>0</formula>
    </cfRule>
    <cfRule type="cellIs" dxfId="2" priority="14" stopIfTrue="1" operator="greaterThan">
      <formula>5</formula>
    </cfRule>
    <cfRule type="cellIs" dxfId="1" priority="21" stopIfTrue="1" operator="lessThan">
      <formula>0</formula>
    </cfRule>
    <cfRule type="cellIs" dxfId="2" priority="22" stopIfTrue="1" operator="greaterThan">
      <formula>5</formula>
    </cfRule>
  </conditionalFormatting>
  <conditionalFormatting sqref="K1357">
    <cfRule type="cellIs" dxfId="1" priority="5" stopIfTrue="1" operator="lessThan">
      <formula>0</formula>
    </cfRule>
    <cfRule type="cellIs" dxfId="2" priority="6" stopIfTrue="1" operator="greaterThan">
      <formula>5</formula>
    </cfRule>
  </conditionalFormatting>
  <conditionalFormatting sqref="K1361">
    <cfRule type="cellIs" dxfId="1" priority="3" stopIfTrue="1" operator="lessThan">
      <formula>0</formula>
    </cfRule>
    <cfRule type="cellIs" dxfId="2" priority="4" stopIfTrue="1" operator="greaterThan">
      <formula>5</formula>
    </cfRule>
  </conditionalFormatting>
  <conditionalFormatting sqref="K1339:K1340">
    <cfRule type="cellIs" dxfId="1" priority="19" stopIfTrue="1" operator="lessThan">
      <formula>0</formula>
    </cfRule>
    <cfRule type="cellIs" dxfId="2" priority="20" stopIfTrue="1" operator="greaterThan">
      <formula>5</formula>
    </cfRule>
  </conditionalFormatting>
  <conditionalFormatting sqref="K1341:K1352">
    <cfRule type="cellIs" dxfId="1" priority="9" stopIfTrue="1" operator="lessThan">
      <formula>0</formula>
    </cfRule>
    <cfRule type="cellIs" dxfId="2" priority="10" stopIfTrue="1" operator="greaterThan">
      <formula>5</formula>
    </cfRule>
    <cfRule type="cellIs" dxfId="1" priority="17" stopIfTrue="1" operator="lessThan">
      <formula>0</formula>
    </cfRule>
    <cfRule type="cellIs" dxfId="2" priority="18" stopIfTrue="1" operator="greaterThan">
      <formula>5</formula>
    </cfRule>
  </conditionalFormatting>
  <conditionalFormatting sqref="K1364:K1368">
    <cfRule type="cellIs" dxfId="1" priority="1" stopIfTrue="1" operator="lessThan">
      <formula>0</formula>
    </cfRule>
    <cfRule type="cellIs" dxfId="2" priority="2" stopIfTrue="1" operator="greaterThan">
      <formula>5</formula>
    </cfRule>
  </conditionalFormatting>
  <conditionalFormatting sqref="K6:K533 K535:K1338">
    <cfRule type="cellIs" dxfId="1" priority="23" stopIfTrue="1" operator="lessThan">
      <formula>0</formula>
    </cfRule>
    <cfRule type="cellIs" dxfId="2" priority="24" stopIfTrue="1" operator="greaterThan">
      <formula>5</formula>
    </cfRule>
  </conditionalFormatting>
  <conditionalFormatting sqref="K6:K533 K535:K1340">
    <cfRule type="cellIs" dxfId="1" priority="15" stopIfTrue="1" operator="lessThan">
      <formula>0</formula>
    </cfRule>
    <cfRule type="cellIs" dxfId="2" priority="16" stopIfTrue="1" operator="greaterThan">
      <formula>5</formula>
    </cfRule>
  </conditionalFormatting>
  <conditionalFormatting sqref="K1353:K1356 K1358:K1360 K1362:K1363 K1369">
    <cfRule type="cellIs" dxfId="1" priority="7" stopIfTrue="1" operator="lessThan">
      <formula>0</formula>
    </cfRule>
    <cfRule type="cellIs" dxfId="2" priority="8" stopIfTrue="1" operator="greaterThan">
      <formula>5</formula>
    </cfRule>
  </conditionalFormatting>
  <printOptions horizontalCentered="1"/>
  <pageMargins left="0.786805555555556" right="0.786805555555556" top="0.786805555555556" bottom="0.786805555555556" header="0.590277777777778" footer="0.393055555555556"/>
  <pageSetup paperSize="9" firstPageNumber="30" orientation="portrait" useFirstPageNumber="1"/>
  <headerFooter alignWithMargins="0">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theme="8" tint="0.599993896298105"/>
  </sheetPr>
  <dimension ref="A1:F141"/>
  <sheetViews>
    <sheetView showZeros="0" workbookViewId="0">
      <pane ySplit="5" topLeftCell="A132" activePane="bottomLeft" state="frozen"/>
      <selection/>
      <selection pane="bottomLeft" activeCell="L35" sqref="L35"/>
    </sheetView>
  </sheetViews>
  <sheetFormatPr defaultColWidth="9" defaultRowHeight="14.25" outlineLevelCol="5"/>
  <cols>
    <col min="1" max="2" width="9" style="94" hidden="1" customWidth="1"/>
    <col min="3" max="3" width="55.375" style="94" customWidth="1"/>
    <col min="4" max="4" width="9.75" style="94" customWidth="1"/>
    <col min="5" max="6" width="10" style="94" customWidth="1"/>
    <col min="7" max="16384" width="9" style="94"/>
  </cols>
  <sheetData>
    <row r="1" s="91" customFormat="1" ht="28.5" customHeight="1" spans="3:6">
      <c r="C1" s="222" t="s">
        <v>2300</v>
      </c>
      <c r="D1" s="222"/>
      <c r="E1" s="222"/>
      <c r="F1" s="222"/>
    </row>
    <row r="2" ht="7.5" customHeight="1" spans="3:6">
      <c r="C2" s="96"/>
      <c r="D2" s="96"/>
      <c r="E2" s="96"/>
      <c r="F2" s="96"/>
    </row>
    <row r="3" ht="17.25" customHeight="1" spans="3:6">
      <c r="C3" s="133" t="s">
        <v>2301</v>
      </c>
      <c r="D3" s="133"/>
      <c r="E3" s="133"/>
      <c r="F3" s="142" t="s">
        <v>69</v>
      </c>
    </row>
    <row r="4" s="92" customFormat="1" ht="24" customHeight="1" spans="3:6">
      <c r="C4" s="137" t="s">
        <v>2302</v>
      </c>
      <c r="D4" s="137" t="s">
        <v>2303</v>
      </c>
      <c r="E4" s="137" t="s">
        <v>2304</v>
      </c>
      <c r="F4" s="137"/>
    </row>
    <row r="5" ht="24" customHeight="1" spans="1:6">
      <c r="A5" s="157" t="s">
        <v>73</v>
      </c>
      <c r="C5" s="137"/>
      <c r="D5" s="137"/>
      <c r="E5" s="137" t="s">
        <v>74</v>
      </c>
      <c r="F5" s="158" t="s">
        <v>75</v>
      </c>
    </row>
    <row r="6" s="156" customFormat="1" ht="18.95" customHeight="1" spans="1:6">
      <c r="A6" s="159" t="str">
        <f>IF(AND(D6=0,E6=0),"否","是")</f>
        <v>是</v>
      </c>
      <c r="C6" s="160" t="s">
        <v>2305</v>
      </c>
      <c r="D6" s="161">
        <v>83</v>
      </c>
      <c r="E6" s="161"/>
      <c r="F6" s="148" t="str">
        <f>IF(OR(VALUE(E6)=0,ISERROR(E6/D6-1)),"",ROUND(E6/D6-1,3))</f>
        <v/>
      </c>
    </row>
    <row r="7" s="156" customFormat="1" ht="18.95" customHeight="1" spans="1:6">
      <c r="A7" s="159" t="str">
        <f t="shared" ref="A7:A70" si="0">IF(AND(D7=0,E7=0),"否","是")</f>
        <v>是</v>
      </c>
      <c r="C7" s="160" t="s">
        <v>2306</v>
      </c>
      <c r="D7" s="161">
        <v>690</v>
      </c>
      <c r="E7" s="161">
        <v>1112</v>
      </c>
      <c r="F7" s="148">
        <f t="shared" ref="F7:F29" si="1">IF(OR(VALUE(E7)=0,ISERROR(E7/D7-1)),"",ROUND(E7/D7-1,3))</f>
        <v>0.612</v>
      </c>
    </row>
    <row r="8" s="156" customFormat="1" ht="18.95" customHeight="1" spans="1:6">
      <c r="A8" s="159" t="str">
        <f t="shared" si="0"/>
        <v>是</v>
      </c>
      <c r="C8" s="160" t="s">
        <v>2307</v>
      </c>
      <c r="D8" s="161">
        <v>1274</v>
      </c>
      <c r="E8" s="161">
        <v>1561</v>
      </c>
      <c r="F8" s="148">
        <f t="shared" si="1"/>
        <v>0.225</v>
      </c>
    </row>
    <row r="9" s="156" customFormat="1" ht="18.95" customHeight="1" spans="1:6">
      <c r="A9" s="159" t="str">
        <f t="shared" si="0"/>
        <v>是</v>
      </c>
      <c r="C9" s="160" t="s">
        <v>2308</v>
      </c>
      <c r="D9" s="161">
        <f>SUM(D10:D14)</f>
        <v>166211</v>
      </c>
      <c r="E9" s="161">
        <f>SUM(E10:E14)</f>
        <v>257352</v>
      </c>
      <c r="F9" s="148">
        <f t="shared" si="1"/>
        <v>0.548</v>
      </c>
    </row>
    <row r="10" s="49" customFormat="1" ht="18.95" customHeight="1" spans="1:6">
      <c r="A10" s="159" t="str">
        <f t="shared" si="0"/>
        <v>是</v>
      </c>
      <c r="C10" s="162" t="s">
        <v>2309</v>
      </c>
      <c r="D10" s="163">
        <v>133492</v>
      </c>
      <c r="E10" s="163">
        <v>242660</v>
      </c>
      <c r="F10" s="145">
        <f t="shared" si="1"/>
        <v>0.818</v>
      </c>
    </row>
    <row r="11" s="49" customFormat="1" ht="18.95" customHeight="1" spans="1:6">
      <c r="A11" s="159" t="str">
        <f t="shared" si="0"/>
        <v>是</v>
      </c>
      <c r="C11" s="162" t="s">
        <v>2310</v>
      </c>
      <c r="D11" s="163">
        <v>5090</v>
      </c>
      <c r="E11" s="163">
        <v>7367</v>
      </c>
      <c r="F11" s="145">
        <f t="shared" si="1"/>
        <v>0.447</v>
      </c>
    </row>
    <row r="12" s="49" customFormat="1" ht="18.95" customHeight="1" spans="1:6">
      <c r="A12" s="159" t="str">
        <f t="shared" si="0"/>
        <v>是</v>
      </c>
      <c r="C12" s="162" t="s">
        <v>2311</v>
      </c>
      <c r="D12" s="163">
        <v>27223</v>
      </c>
      <c r="E12" s="163">
        <v>7152</v>
      </c>
      <c r="F12" s="145">
        <f t="shared" si="1"/>
        <v>-0.737</v>
      </c>
    </row>
    <row r="13" s="49" customFormat="1" ht="18.95" hidden="1" customHeight="1" spans="1:6">
      <c r="A13" s="159" t="str">
        <f t="shared" si="0"/>
        <v>否</v>
      </c>
      <c r="C13" s="162" t="s">
        <v>2312</v>
      </c>
      <c r="D13" s="163"/>
      <c r="E13" s="163"/>
      <c r="F13" s="145" t="str">
        <f t="shared" si="1"/>
        <v/>
      </c>
    </row>
    <row r="14" s="49" customFormat="1" ht="18.95" customHeight="1" spans="1:6">
      <c r="A14" s="159" t="str">
        <f t="shared" si="0"/>
        <v>是</v>
      </c>
      <c r="C14" s="162" t="s">
        <v>2313</v>
      </c>
      <c r="D14" s="163">
        <v>406</v>
      </c>
      <c r="E14" s="163">
        <v>173</v>
      </c>
      <c r="F14" s="145">
        <f t="shared" si="1"/>
        <v>-0.574</v>
      </c>
    </row>
    <row r="15" s="156" customFormat="1" ht="18.95" customHeight="1" spans="1:6">
      <c r="A15" s="159" t="str">
        <f t="shared" si="0"/>
        <v>是</v>
      </c>
      <c r="C15" s="160" t="s">
        <v>2314</v>
      </c>
      <c r="D15" s="161">
        <f>SUM(D16:D17)</f>
        <v>3800</v>
      </c>
      <c r="E15" s="161">
        <f>SUM(E16:E17)</f>
        <v>4128</v>
      </c>
      <c r="F15" s="148">
        <f t="shared" si="1"/>
        <v>0.086</v>
      </c>
    </row>
    <row r="16" s="49" customFormat="1" ht="18.95" customHeight="1" spans="1:6">
      <c r="A16" s="159" t="str">
        <f t="shared" si="0"/>
        <v>是</v>
      </c>
      <c r="C16" s="162" t="s">
        <v>2315</v>
      </c>
      <c r="D16" s="163">
        <v>1743</v>
      </c>
      <c r="E16" s="163">
        <v>1811</v>
      </c>
      <c r="F16" s="145">
        <f t="shared" si="1"/>
        <v>0.039</v>
      </c>
    </row>
    <row r="17" s="49" customFormat="1" ht="18.95" customHeight="1" spans="1:6">
      <c r="A17" s="159" t="str">
        <f t="shared" si="0"/>
        <v>是</v>
      </c>
      <c r="C17" s="162" t="s">
        <v>2316</v>
      </c>
      <c r="D17" s="163">
        <v>2057</v>
      </c>
      <c r="E17" s="163">
        <v>2317</v>
      </c>
      <c r="F17" s="145">
        <f t="shared" si="1"/>
        <v>0.126</v>
      </c>
    </row>
    <row r="18" s="156" customFormat="1" ht="18.95" customHeight="1" spans="1:6">
      <c r="A18" s="159" t="str">
        <f t="shared" si="0"/>
        <v>是</v>
      </c>
      <c r="C18" s="160" t="s">
        <v>2317</v>
      </c>
      <c r="D18" s="161">
        <v>185</v>
      </c>
      <c r="E18" s="161">
        <v>199</v>
      </c>
      <c r="F18" s="148">
        <f t="shared" si="1"/>
        <v>0.076</v>
      </c>
    </row>
    <row r="19" s="156" customFormat="1" ht="18.95" customHeight="1" spans="1:6">
      <c r="A19" s="159" t="str">
        <f t="shared" si="0"/>
        <v>是</v>
      </c>
      <c r="C19" s="160" t="s">
        <v>2318</v>
      </c>
      <c r="D19" s="161">
        <v>620</v>
      </c>
      <c r="E19" s="161">
        <v>1543</v>
      </c>
      <c r="F19" s="148">
        <f t="shared" si="1"/>
        <v>1.489</v>
      </c>
    </row>
    <row r="20" s="156" customFormat="1" ht="18.95" customHeight="1" spans="1:6">
      <c r="A20" s="159" t="str">
        <f t="shared" si="0"/>
        <v>是</v>
      </c>
      <c r="C20" s="160" t="s">
        <v>2319</v>
      </c>
      <c r="D20" s="161">
        <f>SUM(D21:D27)</f>
        <v>59</v>
      </c>
      <c r="E20" s="161">
        <f>SUM(E21:E27)</f>
        <v>61</v>
      </c>
      <c r="F20" s="148">
        <f t="shared" si="1"/>
        <v>0.034</v>
      </c>
    </row>
    <row r="21" s="49" customFormat="1" ht="18.95" hidden="1" customHeight="1" spans="1:6">
      <c r="A21" s="159" t="str">
        <f t="shared" si="0"/>
        <v>否</v>
      </c>
      <c r="C21" s="162" t="s">
        <v>2320</v>
      </c>
      <c r="D21" s="163"/>
      <c r="E21" s="163"/>
      <c r="F21" s="145" t="str">
        <f t="shared" si="1"/>
        <v/>
      </c>
    </row>
    <row r="22" s="49" customFormat="1" ht="18.95" hidden="1" customHeight="1" spans="1:6">
      <c r="A22" s="159" t="str">
        <f t="shared" si="0"/>
        <v>否</v>
      </c>
      <c r="C22" s="162" t="s">
        <v>2321</v>
      </c>
      <c r="D22" s="163"/>
      <c r="E22" s="163"/>
      <c r="F22" s="145" t="str">
        <f t="shared" si="1"/>
        <v/>
      </c>
    </row>
    <row r="23" s="49" customFormat="1" ht="18.95" customHeight="1" spans="1:6">
      <c r="A23" s="159" t="str">
        <f t="shared" si="0"/>
        <v>是</v>
      </c>
      <c r="C23" s="162" t="s">
        <v>2322</v>
      </c>
      <c r="D23" s="163">
        <v>59</v>
      </c>
      <c r="E23" s="163">
        <v>61</v>
      </c>
      <c r="F23" s="145">
        <f t="shared" si="1"/>
        <v>0.034</v>
      </c>
    </row>
    <row r="24" s="49" customFormat="1" ht="18.95" hidden="1" customHeight="1" spans="1:6">
      <c r="A24" s="159" t="str">
        <f t="shared" si="0"/>
        <v>否</v>
      </c>
      <c r="C24" s="162" t="s">
        <v>2323</v>
      </c>
      <c r="D24" s="163"/>
      <c r="E24" s="163"/>
      <c r="F24" s="145" t="str">
        <f t="shared" si="1"/>
        <v/>
      </c>
    </row>
    <row r="25" s="49" customFormat="1" ht="18.95" hidden="1" customHeight="1" spans="1:6">
      <c r="A25" s="159" t="str">
        <f t="shared" si="0"/>
        <v>否</v>
      </c>
      <c r="C25" s="162" t="s">
        <v>2324</v>
      </c>
      <c r="D25" s="163"/>
      <c r="E25" s="163"/>
      <c r="F25" s="145" t="str">
        <f t="shared" si="1"/>
        <v/>
      </c>
    </row>
    <row r="26" s="49" customFormat="1" ht="18.95" hidden="1" customHeight="1" spans="1:6">
      <c r="A26" s="159" t="str">
        <f t="shared" si="0"/>
        <v>否</v>
      </c>
      <c r="C26" s="162" t="s">
        <v>2325</v>
      </c>
      <c r="D26" s="163"/>
      <c r="E26" s="163"/>
      <c r="F26" s="145" t="str">
        <f t="shared" si="1"/>
        <v/>
      </c>
    </row>
    <row r="27" s="49" customFormat="1" ht="18.95" hidden="1" customHeight="1" spans="1:6">
      <c r="A27" s="159" t="str">
        <f t="shared" si="0"/>
        <v>否</v>
      </c>
      <c r="C27" s="162" t="s">
        <v>2326</v>
      </c>
      <c r="D27" s="163"/>
      <c r="E27" s="163"/>
      <c r="F27" s="145" t="str">
        <f t="shared" si="1"/>
        <v/>
      </c>
    </row>
    <row r="28" s="156" customFormat="1" ht="18.95" customHeight="1" spans="1:6">
      <c r="A28" s="159" t="str">
        <f t="shared" si="0"/>
        <v>是</v>
      </c>
      <c r="C28" s="160" t="s">
        <v>2327</v>
      </c>
      <c r="D28" s="161"/>
      <c r="E28" s="161">
        <v>12511</v>
      </c>
      <c r="F28" s="148" t="str">
        <f t="shared" si="1"/>
        <v/>
      </c>
    </row>
    <row r="29" s="49" customFormat="1" ht="18.95" customHeight="1" spans="1:6">
      <c r="A29" s="159" t="s">
        <v>76</v>
      </c>
      <c r="C29" s="152" t="s">
        <v>104</v>
      </c>
      <c r="D29" s="153">
        <f>SUM(D6,D7,D8,D9,D15,D18,D19,D20,D28)</f>
        <v>172922</v>
      </c>
      <c r="E29" s="153">
        <f>SUM(E6,E7,E8,E9,E15,E18,E19,E20,E28)</f>
        <v>278467</v>
      </c>
      <c r="F29" s="148">
        <f t="shared" si="1"/>
        <v>0.61</v>
      </c>
    </row>
    <row r="30" s="49" customFormat="1" ht="18.95" customHeight="1" spans="1:6">
      <c r="A30" s="159" t="s">
        <v>76</v>
      </c>
      <c r="C30" s="154" t="s">
        <v>2328</v>
      </c>
      <c r="D30" s="155">
        <v>19988</v>
      </c>
      <c r="E30" s="155">
        <v>18745</v>
      </c>
      <c r="F30" s="145"/>
    </row>
    <row r="31" s="49" customFormat="1" ht="18.95" customHeight="1" spans="1:6">
      <c r="A31" s="159" t="s">
        <v>76</v>
      </c>
      <c r="C31" s="154" t="s">
        <v>2329</v>
      </c>
      <c r="D31" s="155">
        <v>0</v>
      </c>
      <c r="E31" s="155"/>
      <c r="F31" s="145"/>
    </row>
    <row r="32" s="49" customFormat="1" ht="18.95" customHeight="1" spans="1:6">
      <c r="A32" s="159" t="s">
        <v>76</v>
      </c>
      <c r="C32" s="154" t="s">
        <v>2330</v>
      </c>
      <c r="D32" s="155">
        <v>0</v>
      </c>
      <c r="E32" s="155">
        <v>12600</v>
      </c>
      <c r="F32" s="145"/>
    </row>
    <row r="33" s="49" customFormat="1" ht="18.95" customHeight="1" spans="1:6">
      <c r="A33" s="159" t="s">
        <v>76</v>
      </c>
      <c r="C33" s="154" t="s">
        <v>2331</v>
      </c>
      <c r="D33" s="155">
        <v>9340</v>
      </c>
      <c r="E33" s="155">
        <v>12315</v>
      </c>
      <c r="F33" s="145"/>
    </row>
    <row r="34" s="49" customFormat="1" ht="18.95" customHeight="1" spans="1:6">
      <c r="A34" s="159" t="s">
        <v>76</v>
      </c>
      <c r="C34" s="154" t="s">
        <v>2332</v>
      </c>
      <c r="D34" s="155">
        <v>0</v>
      </c>
      <c r="E34" s="155"/>
      <c r="F34" s="145"/>
    </row>
    <row r="35" s="49" customFormat="1" ht="18.95" customHeight="1" spans="1:6">
      <c r="A35" s="159" t="s">
        <v>76</v>
      </c>
      <c r="C35" s="154" t="s">
        <v>2333</v>
      </c>
      <c r="D35" s="155">
        <v>302000</v>
      </c>
      <c r="E35" s="155">
        <v>173800</v>
      </c>
      <c r="F35" s="145"/>
    </row>
    <row r="36" s="49" customFormat="1" ht="18.95" customHeight="1" spans="1:6">
      <c r="A36" s="159" t="s">
        <v>76</v>
      </c>
      <c r="C36" s="152" t="s">
        <v>2334</v>
      </c>
      <c r="D36" s="153">
        <f>SUM(D29:D35)</f>
        <v>504250</v>
      </c>
      <c r="E36" s="153">
        <f>SUM(E29:E35)</f>
        <v>495927</v>
      </c>
      <c r="F36" s="145"/>
    </row>
    <row r="37" s="49" customFormat="1" ht="18.95" customHeight="1" spans="1:6">
      <c r="A37" s="159" t="s">
        <v>76</v>
      </c>
      <c r="C37" s="152"/>
      <c r="D37" s="164"/>
      <c r="E37" s="164"/>
      <c r="F37" s="164"/>
    </row>
    <row r="38" s="49" customFormat="1" ht="18.95" customHeight="1" spans="1:6">
      <c r="A38" s="159" t="s">
        <v>76</v>
      </c>
      <c r="C38" s="152"/>
      <c r="D38" s="164"/>
      <c r="E38" s="164"/>
      <c r="F38" s="164"/>
    </row>
    <row r="39" s="156" customFormat="1" ht="18.95" customHeight="1" spans="1:6">
      <c r="A39" s="159" t="str">
        <f t="shared" si="0"/>
        <v>是</v>
      </c>
      <c r="C39" s="146" t="s">
        <v>2335</v>
      </c>
      <c r="D39" s="147">
        <f>SUM(D40)</f>
        <v>396</v>
      </c>
      <c r="E39" s="147">
        <f>SUM(E40)</f>
        <v>345</v>
      </c>
      <c r="F39" s="148">
        <f>IF(OR(VALUE(E39)=0,ISERROR(E39/D39-1)),"",ROUND(E39/D39-1,3))</f>
        <v>-0.129</v>
      </c>
    </row>
    <row r="40" s="49" customFormat="1" ht="18.95" customHeight="1" spans="1:6">
      <c r="A40" s="159" t="str">
        <f t="shared" si="0"/>
        <v>是</v>
      </c>
      <c r="C40" s="149" t="s">
        <v>2336</v>
      </c>
      <c r="D40" s="144">
        <f>SUM(D41:D44)</f>
        <v>396</v>
      </c>
      <c r="E40" s="144">
        <f>SUM(E41:E44)</f>
        <v>345</v>
      </c>
      <c r="F40" s="145">
        <f t="shared" ref="F40:F102" si="2">IF(OR(VALUE(E40)=0,ISERROR(E40/D40-1)),"",ROUND(E40/D40-1,3))</f>
        <v>-0.129</v>
      </c>
    </row>
    <row r="41" s="49" customFormat="1" ht="18.95" customHeight="1" spans="1:6">
      <c r="A41" s="159" t="str">
        <f t="shared" si="0"/>
        <v>是</v>
      </c>
      <c r="B41" s="49">
        <v>2070701</v>
      </c>
      <c r="C41" s="143" t="s">
        <v>2337</v>
      </c>
      <c r="D41" s="144"/>
      <c r="E41" s="144">
        <v>2</v>
      </c>
      <c r="F41" s="145" t="str">
        <f t="shared" si="2"/>
        <v/>
      </c>
    </row>
    <row r="42" s="49" customFormat="1" ht="18.95" customHeight="1" spans="1:6">
      <c r="A42" s="159" t="str">
        <f t="shared" si="0"/>
        <v>是</v>
      </c>
      <c r="B42" s="49">
        <v>2070702</v>
      </c>
      <c r="C42" s="143" t="s">
        <v>2338</v>
      </c>
      <c r="D42" s="144">
        <v>396</v>
      </c>
      <c r="E42" s="144">
        <v>225</v>
      </c>
      <c r="F42" s="145">
        <f t="shared" si="2"/>
        <v>-0.432</v>
      </c>
    </row>
    <row r="43" s="49" customFormat="1" ht="18.95" hidden="1" customHeight="1" spans="1:6">
      <c r="A43" s="159" t="str">
        <f t="shared" si="0"/>
        <v>否</v>
      </c>
      <c r="B43" s="49">
        <v>2070703</v>
      </c>
      <c r="C43" s="143" t="s">
        <v>2339</v>
      </c>
      <c r="D43" s="144"/>
      <c r="E43" s="144"/>
      <c r="F43" s="145" t="str">
        <f t="shared" si="2"/>
        <v/>
      </c>
    </row>
    <row r="44" s="49" customFormat="1" ht="18.95" customHeight="1" spans="1:6">
      <c r="A44" s="159" t="str">
        <f t="shared" si="0"/>
        <v>是</v>
      </c>
      <c r="B44" s="49">
        <v>2070799</v>
      </c>
      <c r="C44" s="143" t="s">
        <v>2340</v>
      </c>
      <c r="D44" s="144"/>
      <c r="E44" s="144">
        <v>118</v>
      </c>
      <c r="F44" s="145" t="str">
        <f t="shared" si="2"/>
        <v/>
      </c>
    </row>
    <row r="45" s="156" customFormat="1" ht="18.95" customHeight="1" spans="1:6">
      <c r="A45" s="159" t="str">
        <f t="shared" si="0"/>
        <v>是</v>
      </c>
      <c r="C45" s="146" t="s">
        <v>2341</v>
      </c>
      <c r="D45" s="147">
        <f>SUM(D46,D50)</f>
        <v>4043</v>
      </c>
      <c r="E45" s="147">
        <f>SUM(E46,E50)</f>
        <v>3986</v>
      </c>
      <c r="F45" s="148">
        <f t="shared" si="2"/>
        <v>-0.014</v>
      </c>
    </row>
    <row r="46" s="49" customFormat="1" ht="18.95" customHeight="1" spans="1:6">
      <c r="A46" s="159" t="str">
        <f t="shared" si="0"/>
        <v>是</v>
      </c>
      <c r="C46" s="149" t="s">
        <v>2342</v>
      </c>
      <c r="D46" s="144">
        <f>SUM(D47:D49)</f>
        <v>4043</v>
      </c>
      <c r="E46" s="144">
        <f>SUM(E47:E49)</f>
        <v>3986</v>
      </c>
      <c r="F46" s="145">
        <f t="shared" si="2"/>
        <v>-0.014</v>
      </c>
    </row>
    <row r="47" s="49" customFormat="1" ht="18.95" customHeight="1" spans="1:6">
      <c r="A47" s="159" t="str">
        <f t="shared" si="0"/>
        <v>是</v>
      </c>
      <c r="B47" s="49">
        <v>2082201</v>
      </c>
      <c r="C47" s="143" t="s">
        <v>2343</v>
      </c>
      <c r="D47" s="144">
        <v>2475</v>
      </c>
      <c r="E47" s="144">
        <v>2483</v>
      </c>
      <c r="F47" s="145">
        <f t="shared" si="2"/>
        <v>0.003</v>
      </c>
    </row>
    <row r="48" s="49" customFormat="1" ht="18.95" customHeight="1" spans="1:6">
      <c r="A48" s="159" t="str">
        <f t="shared" si="0"/>
        <v>是</v>
      </c>
      <c r="B48" s="49">
        <v>2082202</v>
      </c>
      <c r="C48" s="143" t="s">
        <v>2344</v>
      </c>
      <c r="D48" s="144">
        <v>1539</v>
      </c>
      <c r="E48" s="144">
        <v>1502</v>
      </c>
      <c r="F48" s="145">
        <f t="shared" si="2"/>
        <v>-0.024</v>
      </c>
    </row>
    <row r="49" s="49" customFormat="1" ht="18.95" customHeight="1" spans="1:6">
      <c r="A49" s="159" t="str">
        <f t="shared" si="0"/>
        <v>是</v>
      </c>
      <c r="B49" s="49">
        <v>2082299</v>
      </c>
      <c r="C49" s="143" t="s">
        <v>2345</v>
      </c>
      <c r="D49" s="144">
        <v>29</v>
      </c>
      <c r="E49" s="144">
        <v>1</v>
      </c>
      <c r="F49" s="145">
        <f t="shared" si="2"/>
        <v>-0.966</v>
      </c>
    </row>
    <row r="50" s="49" customFormat="1" ht="18.95" hidden="1" customHeight="1" spans="1:6">
      <c r="A50" s="159" t="str">
        <f t="shared" si="0"/>
        <v>否</v>
      </c>
      <c r="B50" s="49">
        <v>20829</v>
      </c>
      <c r="C50" s="149" t="s">
        <v>2346</v>
      </c>
      <c r="D50" s="144"/>
      <c r="E50" s="144"/>
      <c r="F50" s="145" t="str">
        <f t="shared" si="2"/>
        <v/>
      </c>
    </row>
    <row r="51" s="156" customFormat="1" ht="18.95" customHeight="1" spans="1:6">
      <c r="A51" s="159" t="str">
        <f t="shared" si="0"/>
        <v>是</v>
      </c>
      <c r="C51" s="146" t="s">
        <v>2347</v>
      </c>
      <c r="D51" s="147">
        <f>SUM(D52,D65,D66,D70,D71,D72,D73)</f>
        <v>163841</v>
      </c>
      <c r="E51" s="147">
        <f>SUM(E52,E65,E66,E70,E71,E72,E73)</f>
        <v>272027</v>
      </c>
      <c r="F51" s="148">
        <f t="shared" si="2"/>
        <v>0.66</v>
      </c>
    </row>
    <row r="52" s="49" customFormat="1" ht="18.95" customHeight="1" spans="1:6">
      <c r="A52" s="159" t="str">
        <f t="shared" si="0"/>
        <v>是</v>
      </c>
      <c r="C52" s="149" t="s">
        <v>2348</v>
      </c>
      <c r="D52" s="144">
        <f>SUM(D53:D64)</f>
        <v>161171</v>
      </c>
      <c r="E52" s="144">
        <f>SUM(E53:E64)</f>
        <v>168760</v>
      </c>
      <c r="F52" s="145">
        <f t="shared" si="2"/>
        <v>0.047</v>
      </c>
    </row>
    <row r="53" s="49" customFormat="1" ht="18.95" customHeight="1" spans="1:6">
      <c r="A53" s="159" t="str">
        <f t="shared" si="0"/>
        <v>是</v>
      </c>
      <c r="B53" s="49">
        <v>2120801</v>
      </c>
      <c r="C53" s="143" t="s">
        <v>2349</v>
      </c>
      <c r="D53" s="144">
        <v>31876</v>
      </c>
      <c r="E53" s="144">
        <v>31558</v>
      </c>
      <c r="F53" s="145">
        <f t="shared" si="2"/>
        <v>-0.01</v>
      </c>
    </row>
    <row r="54" s="49" customFormat="1" ht="18.95" customHeight="1" spans="1:6">
      <c r="A54" s="159" t="str">
        <f t="shared" si="0"/>
        <v>是</v>
      </c>
      <c r="B54" s="49">
        <v>2120802</v>
      </c>
      <c r="C54" s="143" t="s">
        <v>2350</v>
      </c>
      <c r="D54" s="144">
        <v>36387</v>
      </c>
      <c r="E54" s="144">
        <v>44672</v>
      </c>
      <c r="F54" s="145">
        <f t="shared" si="2"/>
        <v>0.228</v>
      </c>
    </row>
    <row r="55" s="49" customFormat="1" ht="18.95" customHeight="1" spans="1:6">
      <c r="A55" s="159" t="str">
        <f t="shared" si="0"/>
        <v>是</v>
      </c>
      <c r="B55" s="49">
        <v>2120803</v>
      </c>
      <c r="C55" s="143" t="s">
        <v>2351</v>
      </c>
      <c r="D55" s="144">
        <v>21121</v>
      </c>
      <c r="E55" s="144">
        <v>10620</v>
      </c>
      <c r="F55" s="145">
        <f t="shared" si="2"/>
        <v>-0.497</v>
      </c>
    </row>
    <row r="56" s="49" customFormat="1" ht="18.95" customHeight="1" spans="1:6">
      <c r="A56" s="159" t="str">
        <f t="shared" si="0"/>
        <v>是</v>
      </c>
      <c r="B56" s="49">
        <v>2120804</v>
      </c>
      <c r="C56" s="143" t="s">
        <v>2352</v>
      </c>
      <c r="D56" s="144">
        <v>18925</v>
      </c>
      <c r="E56" s="144">
        <v>1893</v>
      </c>
      <c r="F56" s="145">
        <f t="shared" si="2"/>
        <v>-0.9</v>
      </c>
    </row>
    <row r="57" s="49" customFormat="1" ht="18.95" customHeight="1" spans="1:6">
      <c r="A57" s="159" t="str">
        <f t="shared" si="0"/>
        <v>是</v>
      </c>
      <c r="B57" s="49">
        <v>2120805</v>
      </c>
      <c r="C57" s="143" t="s">
        <v>2353</v>
      </c>
      <c r="D57" s="144">
        <v>3561</v>
      </c>
      <c r="E57" s="144">
        <v>3025</v>
      </c>
      <c r="F57" s="145">
        <f t="shared" si="2"/>
        <v>-0.151</v>
      </c>
    </row>
    <row r="58" s="49" customFormat="1" ht="18.95" customHeight="1" spans="1:6">
      <c r="A58" s="159" t="str">
        <f t="shared" si="0"/>
        <v>是</v>
      </c>
      <c r="B58" s="49">
        <v>2120806</v>
      </c>
      <c r="C58" s="143" t="s">
        <v>2354</v>
      </c>
      <c r="D58" s="144">
        <v>833</v>
      </c>
      <c r="E58" s="144">
        <v>917</v>
      </c>
      <c r="F58" s="145">
        <f t="shared" si="2"/>
        <v>0.101</v>
      </c>
    </row>
    <row r="59" s="49" customFormat="1" ht="18.95" customHeight="1" spans="1:6">
      <c r="A59" s="159" t="str">
        <f t="shared" si="0"/>
        <v>是</v>
      </c>
      <c r="B59" s="49">
        <v>2120807</v>
      </c>
      <c r="C59" s="143" t="s">
        <v>2355</v>
      </c>
      <c r="D59" s="144">
        <v>353</v>
      </c>
      <c r="E59" s="144">
        <v>0</v>
      </c>
      <c r="F59" s="145" t="str">
        <f t="shared" si="2"/>
        <v/>
      </c>
    </row>
    <row r="60" s="49" customFormat="1" ht="18.95" hidden="1" customHeight="1" spans="1:6">
      <c r="A60" s="159" t="str">
        <f t="shared" si="0"/>
        <v>否</v>
      </c>
      <c r="B60" s="49">
        <v>2120809</v>
      </c>
      <c r="C60" s="143" t="s">
        <v>2356</v>
      </c>
      <c r="D60" s="144">
        <v>0</v>
      </c>
      <c r="E60" s="144">
        <v>0</v>
      </c>
      <c r="F60" s="145" t="str">
        <f t="shared" si="2"/>
        <v/>
      </c>
    </row>
    <row r="61" s="49" customFormat="1" ht="18.95" customHeight="1" spans="1:6">
      <c r="A61" s="159" t="str">
        <f t="shared" si="0"/>
        <v>是</v>
      </c>
      <c r="B61" s="49">
        <v>2120810</v>
      </c>
      <c r="C61" s="143" t="s">
        <v>2357</v>
      </c>
      <c r="D61" s="144">
        <v>3444</v>
      </c>
      <c r="E61" s="144">
        <v>50007</v>
      </c>
      <c r="F61" s="145">
        <f t="shared" si="2"/>
        <v>13.52</v>
      </c>
    </row>
    <row r="62" s="49" customFormat="1" ht="18.95" customHeight="1" spans="1:6">
      <c r="A62" s="159" t="str">
        <f t="shared" si="0"/>
        <v>是</v>
      </c>
      <c r="B62" s="49">
        <v>2120811</v>
      </c>
      <c r="C62" s="143" t="s">
        <v>2358</v>
      </c>
      <c r="D62" s="144">
        <v>5888</v>
      </c>
      <c r="E62" s="144">
        <v>1247</v>
      </c>
      <c r="F62" s="145">
        <f t="shared" si="2"/>
        <v>-0.788</v>
      </c>
    </row>
    <row r="63" s="49" customFormat="1" ht="18.95" hidden="1" customHeight="1" spans="1:6">
      <c r="A63" s="159" t="str">
        <f t="shared" si="0"/>
        <v>否</v>
      </c>
      <c r="B63" s="49">
        <v>2120813</v>
      </c>
      <c r="C63" s="143" t="s">
        <v>2359</v>
      </c>
      <c r="D63" s="144">
        <v>0</v>
      </c>
      <c r="E63" s="144">
        <v>0</v>
      </c>
      <c r="F63" s="145" t="str">
        <f t="shared" si="2"/>
        <v/>
      </c>
    </row>
    <row r="64" s="49" customFormat="1" ht="18.95" customHeight="1" spans="1:6">
      <c r="A64" s="159" t="str">
        <f t="shared" si="0"/>
        <v>是</v>
      </c>
      <c r="B64" s="49">
        <v>2120899</v>
      </c>
      <c r="C64" s="143" t="s">
        <v>2360</v>
      </c>
      <c r="D64" s="144">
        <v>38783</v>
      </c>
      <c r="E64" s="144">
        <v>24821</v>
      </c>
      <c r="F64" s="145">
        <f t="shared" si="2"/>
        <v>-0.36</v>
      </c>
    </row>
    <row r="65" s="49" customFormat="1" ht="18.95" hidden="1" customHeight="1" spans="1:6">
      <c r="A65" s="159" t="str">
        <f t="shared" si="0"/>
        <v>否</v>
      </c>
      <c r="C65" s="149" t="s">
        <v>2361</v>
      </c>
      <c r="D65" s="144"/>
      <c r="E65" s="144"/>
      <c r="F65" s="145" t="str">
        <f t="shared" si="2"/>
        <v/>
      </c>
    </row>
    <row r="66" s="49" customFormat="1" ht="18.95" customHeight="1" spans="1:6">
      <c r="A66" s="159" t="str">
        <f t="shared" si="0"/>
        <v>是</v>
      </c>
      <c r="C66" s="149" t="s">
        <v>2362</v>
      </c>
      <c r="D66" s="144">
        <f>SUM(D67:D69)</f>
        <v>779</v>
      </c>
      <c r="E66" s="144">
        <f>SUM(E67:E69)</f>
        <v>100878</v>
      </c>
      <c r="F66" s="145">
        <f t="shared" si="2"/>
        <v>128.497</v>
      </c>
    </row>
    <row r="67" s="49" customFormat="1" ht="18.95" customHeight="1" spans="1:6">
      <c r="A67" s="159" t="str">
        <f t="shared" si="0"/>
        <v>是</v>
      </c>
      <c r="B67" s="49">
        <v>2121001</v>
      </c>
      <c r="C67" s="149" t="s">
        <v>2363</v>
      </c>
      <c r="D67" s="144">
        <v>329</v>
      </c>
      <c r="E67" s="144">
        <v>100848</v>
      </c>
      <c r="F67" s="145">
        <f t="shared" si="2"/>
        <v>305.529</v>
      </c>
    </row>
    <row r="68" s="49" customFormat="1" ht="18.95" customHeight="1" spans="1:6">
      <c r="A68" s="159" t="str">
        <f t="shared" si="0"/>
        <v>是</v>
      </c>
      <c r="B68" s="49">
        <v>2121002</v>
      </c>
      <c r="C68" s="149" t="s">
        <v>2364</v>
      </c>
      <c r="D68" s="144">
        <v>236</v>
      </c>
      <c r="E68" s="144">
        <v>0</v>
      </c>
      <c r="F68" s="145" t="str">
        <f t="shared" si="2"/>
        <v/>
      </c>
    </row>
    <row r="69" s="49" customFormat="1" ht="18.95" customHeight="1" spans="1:6">
      <c r="A69" s="159" t="str">
        <f t="shared" si="0"/>
        <v>是</v>
      </c>
      <c r="B69" s="49">
        <v>2121099</v>
      </c>
      <c r="C69" s="149" t="s">
        <v>2365</v>
      </c>
      <c r="D69" s="144">
        <v>214</v>
      </c>
      <c r="E69" s="144">
        <v>30</v>
      </c>
      <c r="F69" s="145">
        <f t="shared" si="2"/>
        <v>-0.86</v>
      </c>
    </row>
    <row r="70" s="49" customFormat="1" ht="18.95" customHeight="1" spans="1:6">
      <c r="A70" s="159" t="str">
        <f t="shared" si="0"/>
        <v>是</v>
      </c>
      <c r="C70" s="149" t="s">
        <v>2366</v>
      </c>
      <c r="D70" s="144">
        <v>1229</v>
      </c>
      <c r="E70" s="144">
        <v>1266</v>
      </c>
      <c r="F70" s="145">
        <f t="shared" si="2"/>
        <v>0.03</v>
      </c>
    </row>
    <row r="71" s="49" customFormat="1" ht="18.95" hidden="1" customHeight="1" spans="1:6">
      <c r="A71" s="159" t="str">
        <f t="shared" ref="A71:A132" si="3">IF(AND(D71=0,E71=0),"否","是")</f>
        <v>否</v>
      </c>
      <c r="C71" s="149" t="s">
        <v>2367</v>
      </c>
      <c r="D71" s="144"/>
      <c r="E71" s="144"/>
      <c r="F71" s="145" t="str">
        <f t="shared" si="2"/>
        <v/>
      </c>
    </row>
    <row r="72" s="49" customFormat="1" ht="18.95" hidden="1" customHeight="1" spans="1:6">
      <c r="A72" s="159" t="str">
        <f t="shared" si="3"/>
        <v>否</v>
      </c>
      <c r="C72" s="149" t="s">
        <v>2368</v>
      </c>
      <c r="D72" s="144"/>
      <c r="E72" s="144"/>
      <c r="F72" s="145" t="str">
        <f t="shared" si="2"/>
        <v/>
      </c>
    </row>
    <row r="73" s="49" customFormat="1" ht="18.95" customHeight="1" spans="1:6">
      <c r="A73" s="159" t="str">
        <f t="shared" si="3"/>
        <v>是</v>
      </c>
      <c r="C73" s="149" t="s">
        <v>2369</v>
      </c>
      <c r="D73" s="144">
        <f>SUM(D74:D76)</f>
        <v>662</v>
      </c>
      <c r="E73" s="144">
        <f>SUM(E74:E76)</f>
        <v>1123</v>
      </c>
      <c r="F73" s="145">
        <f t="shared" si="2"/>
        <v>0.696</v>
      </c>
    </row>
    <row r="74" s="49" customFormat="1" ht="18.95" customHeight="1" spans="1:6">
      <c r="A74" s="159" t="str">
        <f t="shared" si="3"/>
        <v>是</v>
      </c>
      <c r="B74" s="49">
        <v>2121401</v>
      </c>
      <c r="C74" s="143" t="s">
        <v>2370</v>
      </c>
      <c r="D74" s="144">
        <v>662</v>
      </c>
      <c r="E74" s="144">
        <v>1049</v>
      </c>
      <c r="F74" s="145">
        <f t="shared" si="2"/>
        <v>0.585</v>
      </c>
    </row>
    <row r="75" s="49" customFormat="1" ht="18.95" customHeight="1" spans="1:6">
      <c r="A75" s="159" t="str">
        <f t="shared" si="3"/>
        <v>是</v>
      </c>
      <c r="B75" s="49">
        <v>2121402</v>
      </c>
      <c r="C75" s="143" t="s">
        <v>2371</v>
      </c>
      <c r="D75" s="144"/>
      <c r="E75" s="144">
        <v>74</v>
      </c>
      <c r="F75" s="145" t="str">
        <f t="shared" si="2"/>
        <v/>
      </c>
    </row>
    <row r="76" s="49" customFormat="1" ht="18.95" hidden="1" customHeight="1" spans="1:6">
      <c r="A76" s="159" t="str">
        <f t="shared" si="3"/>
        <v>否</v>
      </c>
      <c r="B76" s="49">
        <v>2121499</v>
      </c>
      <c r="C76" s="143" t="s">
        <v>2372</v>
      </c>
      <c r="D76" s="144"/>
      <c r="E76" s="144">
        <v>0</v>
      </c>
      <c r="F76" s="145" t="str">
        <f t="shared" si="2"/>
        <v/>
      </c>
    </row>
    <row r="77" s="156" customFormat="1" ht="18.95" customHeight="1" spans="1:6">
      <c r="A77" s="159" t="str">
        <f t="shared" si="3"/>
        <v>是</v>
      </c>
      <c r="C77" s="146" t="s">
        <v>2373</v>
      </c>
      <c r="D77" s="147">
        <f>SUM(D78,D83)</f>
        <v>4904</v>
      </c>
      <c r="E77" s="147">
        <f>SUM(E78,E83)</f>
        <v>3470</v>
      </c>
      <c r="F77" s="148">
        <f t="shared" si="2"/>
        <v>-0.292</v>
      </c>
    </row>
    <row r="78" s="49" customFormat="1" ht="18.95" customHeight="1" spans="1:6">
      <c r="A78" s="159" t="str">
        <f t="shared" si="3"/>
        <v>是</v>
      </c>
      <c r="C78" s="149" t="s">
        <v>2374</v>
      </c>
      <c r="D78" s="144">
        <f>SUM(D79:D82)</f>
        <v>4140</v>
      </c>
      <c r="E78" s="144">
        <f>SUM(E79:E82)</f>
        <v>3470</v>
      </c>
      <c r="F78" s="145">
        <f t="shared" si="2"/>
        <v>-0.162</v>
      </c>
    </row>
    <row r="79" s="49" customFormat="1" ht="18.95" customHeight="1" spans="1:6">
      <c r="A79" s="159" t="str">
        <f t="shared" si="3"/>
        <v>是</v>
      </c>
      <c r="B79" s="49">
        <v>2136601</v>
      </c>
      <c r="C79" s="143" t="s">
        <v>2344</v>
      </c>
      <c r="D79" s="144">
        <v>3616</v>
      </c>
      <c r="E79" s="144">
        <v>3005</v>
      </c>
      <c r="F79" s="145">
        <f t="shared" si="2"/>
        <v>-0.169</v>
      </c>
    </row>
    <row r="80" s="49" customFormat="1" ht="18.95" hidden="1" customHeight="1" spans="1:6">
      <c r="A80" s="159" t="str">
        <f t="shared" si="3"/>
        <v>否</v>
      </c>
      <c r="B80" s="49">
        <v>2136602</v>
      </c>
      <c r="C80" s="143" t="s">
        <v>2375</v>
      </c>
      <c r="D80" s="144">
        <v>0</v>
      </c>
      <c r="E80" s="144">
        <v>0</v>
      </c>
      <c r="F80" s="145" t="str">
        <f t="shared" si="2"/>
        <v/>
      </c>
    </row>
    <row r="81" s="49" customFormat="1" ht="18.95" hidden="1" customHeight="1" spans="1:6">
      <c r="A81" s="159" t="str">
        <f t="shared" si="3"/>
        <v>否</v>
      </c>
      <c r="B81" s="49">
        <v>2136603</v>
      </c>
      <c r="C81" s="143" t="s">
        <v>2376</v>
      </c>
      <c r="D81" s="144">
        <v>0</v>
      </c>
      <c r="E81" s="144">
        <v>0</v>
      </c>
      <c r="F81" s="145" t="str">
        <f t="shared" si="2"/>
        <v/>
      </c>
    </row>
    <row r="82" s="49" customFormat="1" ht="18.95" customHeight="1" spans="1:6">
      <c r="A82" s="159" t="str">
        <f t="shared" si="3"/>
        <v>是</v>
      </c>
      <c r="B82" s="49">
        <v>2136699</v>
      </c>
      <c r="C82" s="143" t="s">
        <v>2377</v>
      </c>
      <c r="D82" s="144">
        <v>524</v>
      </c>
      <c r="E82" s="144">
        <v>465</v>
      </c>
      <c r="F82" s="145">
        <f t="shared" si="2"/>
        <v>-0.113</v>
      </c>
    </row>
    <row r="83" s="49" customFormat="1" ht="18.95" customHeight="1" spans="1:6">
      <c r="A83" s="159" t="str">
        <f t="shared" si="3"/>
        <v>是</v>
      </c>
      <c r="C83" s="149" t="s">
        <v>2378</v>
      </c>
      <c r="D83" s="144">
        <f>SUM(D84:D87)</f>
        <v>764</v>
      </c>
      <c r="E83" s="144">
        <f>SUM(E84:E87)</f>
        <v>0</v>
      </c>
      <c r="F83" s="145" t="str">
        <f t="shared" si="2"/>
        <v/>
      </c>
    </row>
    <row r="84" s="49" customFormat="1" ht="18.95" hidden="1" customHeight="1" spans="1:6">
      <c r="A84" s="159" t="str">
        <f t="shared" si="3"/>
        <v>否</v>
      </c>
      <c r="B84" s="49">
        <v>2136901</v>
      </c>
      <c r="C84" s="143" t="s">
        <v>2379</v>
      </c>
      <c r="D84" s="144">
        <v>0</v>
      </c>
      <c r="E84" s="144"/>
      <c r="F84" s="145" t="str">
        <f t="shared" si="2"/>
        <v/>
      </c>
    </row>
    <row r="85" s="49" customFormat="1" ht="18.95" hidden="1" customHeight="1" spans="1:6">
      <c r="A85" s="159" t="str">
        <f t="shared" si="3"/>
        <v>否</v>
      </c>
      <c r="B85" s="49">
        <v>2136902</v>
      </c>
      <c r="C85" s="143" t="s">
        <v>2380</v>
      </c>
      <c r="D85" s="144">
        <v>0</v>
      </c>
      <c r="E85" s="144"/>
      <c r="F85" s="145" t="str">
        <f t="shared" si="2"/>
        <v/>
      </c>
    </row>
    <row r="86" s="49" customFormat="1" ht="18.95" hidden="1" customHeight="1" spans="1:6">
      <c r="A86" s="159" t="str">
        <f t="shared" si="3"/>
        <v>否</v>
      </c>
      <c r="B86" s="49">
        <v>2136903</v>
      </c>
      <c r="C86" s="143" t="s">
        <v>2381</v>
      </c>
      <c r="D86" s="144">
        <v>0</v>
      </c>
      <c r="E86" s="144"/>
      <c r="F86" s="145" t="str">
        <f t="shared" si="2"/>
        <v/>
      </c>
    </row>
    <row r="87" s="49" customFormat="1" ht="18.95" customHeight="1" spans="1:6">
      <c r="A87" s="159" t="str">
        <f t="shared" si="3"/>
        <v>是</v>
      </c>
      <c r="B87" s="49">
        <v>2136999</v>
      </c>
      <c r="C87" s="143" t="s">
        <v>2382</v>
      </c>
      <c r="D87" s="144">
        <v>764</v>
      </c>
      <c r="E87" s="144"/>
      <c r="F87" s="145" t="str">
        <f t="shared" si="2"/>
        <v/>
      </c>
    </row>
    <row r="88" s="156" customFormat="1" ht="18.95" customHeight="1" spans="1:6">
      <c r="A88" s="159" t="str">
        <f t="shared" si="3"/>
        <v>是</v>
      </c>
      <c r="C88" s="146" t="s">
        <v>2383</v>
      </c>
      <c r="D88" s="147">
        <f>SUM(D89,D95)</f>
        <v>15</v>
      </c>
      <c r="E88" s="147">
        <f>SUM(E89,E95)</f>
        <v>0</v>
      </c>
      <c r="F88" s="148" t="str">
        <f t="shared" si="2"/>
        <v/>
      </c>
    </row>
    <row r="89" s="49" customFormat="1" ht="18.95" customHeight="1" spans="1:6">
      <c r="A89" s="159" t="str">
        <f t="shared" si="3"/>
        <v>是</v>
      </c>
      <c r="C89" s="151" t="s">
        <v>2384</v>
      </c>
      <c r="D89" s="144">
        <f>SUM(D90:D94)</f>
        <v>15</v>
      </c>
      <c r="E89" s="144">
        <f>SUM(E90:E94)</f>
        <v>0</v>
      </c>
      <c r="F89" s="145" t="str">
        <f t="shared" si="2"/>
        <v/>
      </c>
    </row>
    <row r="90" s="49" customFormat="1" ht="18.95" hidden="1" customHeight="1" spans="1:6">
      <c r="A90" s="159" t="str">
        <f t="shared" si="3"/>
        <v>否</v>
      </c>
      <c r="B90" s="49">
        <v>2156101</v>
      </c>
      <c r="C90" s="143" t="s">
        <v>2385</v>
      </c>
      <c r="D90" s="144">
        <v>0</v>
      </c>
      <c r="E90" s="144"/>
      <c r="F90" s="145" t="str">
        <f t="shared" si="2"/>
        <v/>
      </c>
    </row>
    <row r="91" s="49" customFormat="1" ht="18.95" hidden="1" customHeight="1" spans="1:6">
      <c r="A91" s="159" t="str">
        <f t="shared" si="3"/>
        <v>否</v>
      </c>
      <c r="B91" s="49">
        <v>2156102</v>
      </c>
      <c r="C91" s="143" t="s">
        <v>2386</v>
      </c>
      <c r="D91" s="144">
        <v>0</v>
      </c>
      <c r="E91" s="144"/>
      <c r="F91" s="145" t="str">
        <f t="shared" si="2"/>
        <v/>
      </c>
    </row>
    <row r="92" s="49" customFormat="1" ht="18.95" hidden="1" customHeight="1" spans="1:6">
      <c r="A92" s="159" t="str">
        <f t="shared" si="3"/>
        <v>否</v>
      </c>
      <c r="B92" s="49">
        <v>2156103</v>
      </c>
      <c r="C92" s="143" t="s">
        <v>2387</v>
      </c>
      <c r="D92" s="144">
        <v>0</v>
      </c>
      <c r="E92" s="144"/>
      <c r="F92" s="145" t="str">
        <f t="shared" si="2"/>
        <v/>
      </c>
    </row>
    <row r="93" s="49" customFormat="1" ht="18.95" hidden="1" customHeight="1" spans="1:6">
      <c r="A93" s="159" t="str">
        <f t="shared" si="3"/>
        <v>否</v>
      </c>
      <c r="B93" s="49">
        <v>2156104</v>
      </c>
      <c r="C93" s="143" t="s">
        <v>2388</v>
      </c>
      <c r="D93" s="144">
        <v>0</v>
      </c>
      <c r="E93" s="144"/>
      <c r="F93" s="145" t="str">
        <f t="shared" si="2"/>
        <v/>
      </c>
    </row>
    <row r="94" s="49" customFormat="1" ht="18.95" customHeight="1" spans="1:6">
      <c r="A94" s="159" t="str">
        <f t="shared" si="3"/>
        <v>是</v>
      </c>
      <c r="B94" s="49">
        <v>2156199</v>
      </c>
      <c r="C94" s="143" t="s">
        <v>2389</v>
      </c>
      <c r="D94" s="144">
        <v>15</v>
      </c>
      <c r="E94" s="144"/>
      <c r="F94" s="145" t="str">
        <f t="shared" si="2"/>
        <v/>
      </c>
    </row>
    <row r="95" s="49" customFormat="1" ht="18.95" hidden="1" customHeight="1" spans="1:6">
      <c r="A95" s="159" t="str">
        <f t="shared" si="3"/>
        <v>否</v>
      </c>
      <c r="C95" s="151" t="s">
        <v>2390</v>
      </c>
      <c r="D95" s="144"/>
      <c r="E95" s="144"/>
      <c r="F95" s="145" t="str">
        <f t="shared" si="2"/>
        <v/>
      </c>
    </row>
    <row r="96" s="156" customFormat="1" ht="18.95" customHeight="1" spans="1:6">
      <c r="A96" s="159" t="str">
        <f t="shared" si="3"/>
        <v>是</v>
      </c>
      <c r="C96" s="146" t="s">
        <v>2391</v>
      </c>
      <c r="D96" s="147">
        <f>SUM(D97)</f>
        <v>160</v>
      </c>
      <c r="E96" s="147">
        <f>SUM(E97)</f>
        <v>550</v>
      </c>
      <c r="F96" s="148">
        <f t="shared" si="2"/>
        <v>2.438</v>
      </c>
    </row>
    <row r="97" s="49" customFormat="1" ht="18.95" customHeight="1" spans="1:6">
      <c r="A97" s="159" t="str">
        <f t="shared" si="3"/>
        <v>是</v>
      </c>
      <c r="C97" s="151" t="s">
        <v>2392</v>
      </c>
      <c r="D97" s="144">
        <f>SUM(D98:D102)</f>
        <v>160</v>
      </c>
      <c r="E97" s="144">
        <f>SUM(E98:E102)</f>
        <v>550</v>
      </c>
      <c r="F97" s="145">
        <f t="shared" si="2"/>
        <v>2.438</v>
      </c>
    </row>
    <row r="98" s="49" customFormat="1" ht="18.95" hidden="1" customHeight="1" spans="1:6">
      <c r="A98" s="159" t="str">
        <f t="shared" si="3"/>
        <v>否</v>
      </c>
      <c r="B98" s="49">
        <v>2166001</v>
      </c>
      <c r="C98" s="143" t="s">
        <v>2393</v>
      </c>
      <c r="D98" s="144">
        <v>0</v>
      </c>
      <c r="E98" s="144"/>
      <c r="F98" s="145" t="str">
        <f t="shared" si="2"/>
        <v/>
      </c>
    </row>
    <row r="99" s="49" customFormat="1" ht="18.95" hidden="1" customHeight="1" spans="1:6">
      <c r="A99" s="159" t="str">
        <f t="shared" si="3"/>
        <v>否</v>
      </c>
      <c r="B99" s="49">
        <v>2166002</v>
      </c>
      <c r="C99" s="143" t="s">
        <v>2394</v>
      </c>
      <c r="D99" s="144">
        <v>0</v>
      </c>
      <c r="E99" s="144"/>
      <c r="F99" s="145" t="str">
        <f t="shared" si="2"/>
        <v/>
      </c>
    </row>
    <row r="100" s="49" customFormat="1" ht="18.95" hidden="1" customHeight="1" spans="1:6">
      <c r="A100" s="159" t="str">
        <f t="shared" si="3"/>
        <v>否</v>
      </c>
      <c r="B100" s="49">
        <v>2166003</v>
      </c>
      <c r="C100" s="143" t="s">
        <v>2395</v>
      </c>
      <c r="D100" s="144">
        <v>0</v>
      </c>
      <c r="E100" s="144"/>
      <c r="F100" s="145" t="str">
        <f t="shared" si="2"/>
        <v/>
      </c>
    </row>
    <row r="101" s="49" customFormat="1" ht="18.95" customHeight="1" spans="1:6">
      <c r="A101" s="159" t="str">
        <f t="shared" si="3"/>
        <v>是</v>
      </c>
      <c r="B101" s="49">
        <v>2166004</v>
      </c>
      <c r="C101" s="143" t="s">
        <v>2396</v>
      </c>
      <c r="D101" s="144">
        <v>160</v>
      </c>
      <c r="E101" s="144">
        <v>550</v>
      </c>
      <c r="F101" s="145">
        <f t="shared" si="2"/>
        <v>2.438</v>
      </c>
    </row>
    <row r="102" s="49" customFormat="1" ht="18.95" hidden="1" customHeight="1" spans="1:6">
      <c r="A102" s="159" t="str">
        <f t="shared" si="3"/>
        <v>否</v>
      </c>
      <c r="B102" s="49">
        <v>2166099</v>
      </c>
      <c r="C102" s="143" t="s">
        <v>2397</v>
      </c>
      <c r="D102" s="144">
        <v>0</v>
      </c>
      <c r="E102" s="144"/>
      <c r="F102" s="145" t="str">
        <f t="shared" si="2"/>
        <v/>
      </c>
    </row>
    <row r="103" s="156" customFormat="1" ht="18.95" customHeight="1" spans="1:6">
      <c r="A103" s="159" t="str">
        <f t="shared" si="3"/>
        <v>是</v>
      </c>
      <c r="C103" s="146" t="s">
        <v>2398</v>
      </c>
      <c r="D103" s="147">
        <f>SUM(D104,D113,D125)</f>
        <v>12887</v>
      </c>
      <c r="E103" s="147">
        <f>SUM(E104,E113,E125)</f>
        <v>12062</v>
      </c>
      <c r="F103" s="148">
        <f t="shared" ref="F103:F133" si="4">IF(OR(VALUE(E103)=0,ISERROR(E103/D103-1)),"",ROUND(E103/D103-1,3))</f>
        <v>-0.064</v>
      </c>
    </row>
    <row r="104" s="49" customFormat="1" ht="18.95" customHeight="1" spans="1:6">
      <c r="A104" s="159" t="str">
        <f t="shared" si="3"/>
        <v>是</v>
      </c>
      <c r="C104" s="151" t="s">
        <v>2399</v>
      </c>
      <c r="D104" s="144">
        <f>SUM(D105:D112)</f>
        <v>269</v>
      </c>
      <c r="E104" s="144">
        <f>SUM(E105:E112)</f>
        <v>348</v>
      </c>
      <c r="F104" s="145">
        <f t="shared" si="4"/>
        <v>0.294</v>
      </c>
    </row>
    <row r="105" s="49" customFormat="1" ht="18.95" hidden="1" customHeight="1" spans="1:6">
      <c r="A105" s="159" t="str">
        <f t="shared" si="3"/>
        <v>否</v>
      </c>
      <c r="B105" s="49">
        <v>2290802</v>
      </c>
      <c r="C105" s="143" t="s">
        <v>2400</v>
      </c>
      <c r="D105" s="144">
        <v>0</v>
      </c>
      <c r="E105" s="144">
        <v>0</v>
      </c>
      <c r="F105" s="145" t="str">
        <f t="shared" si="4"/>
        <v/>
      </c>
    </row>
    <row r="106" s="49" customFormat="1" ht="18.95" hidden="1" customHeight="1" spans="1:6">
      <c r="A106" s="159" t="str">
        <f t="shared" si="3"/>
        <v>否</v>
      </c>
      <c r="B106" s="49">
        <v>2290803</v>
      </c>
      <c r="C106" s="143" t="s">
        <v>2401</v>
      </c>
      <c r="D106" s="144">
        <v>0</v>
      </c>
      <c r="E106" s="144">
        <v>0</v>
      </c>
      <c r="F106" s="145" t="str">
        <f t="shared" si="4"/>
        <v/>
      </c>
    </row>
    <row r="107" s="49" customFormat="1" ht="18.95" customHeight="1" spans="1:6">
      <c r="A107" s="159" t="str">
        <f t="shared" si="3"/>
        <v>是</v>
      </c>
      <c r="B107" s="49">
        <v>2290804</v>
      </c>
      <c r="C107" s="143" t="s">
        <v>2402</v>
      </c>
      <c r="D107" s="144">
        <v>196</v>
      </c>
      <c r="E107" s="144">
        <v>256</v>
      </c>
      <c r="F107" s="145">
        <f t="shared" si="4"/>
        <v>0.306</v>
      </c>
    </row>
    <row r="108" s="49" customFormat="1" ht="18.95" customHeight="1" spans="1:6">
      <c r="A108" s="159" t="str">
        <f t="shared" si="3"/>
        <v>是</v>
      </c>
      <c r="B108" s="49">
        <v>2290805</v>
      </c>
      <c r="C108" s="143" t="s">
        <v>2403</v>
      </c>
      <c r="D108" s="144">
        <v>0</v>
      </c>
      <c r="E108" s="144">
        <v>5</v>
      </c>
      <c r="F108" s="145" t="str">
        <f t="shared" si="4"/>
        <v/>
      </c>
    </row>
    <row r="109" s="49" customFormat="1" ht="18.95" hidden="1" customHeight="1" spans="1:6">
      <c r="A109" s="159" t="str">
        <f t="shared" si="3"/>
        <v>否</v>
      </c>
      <c r="B109" s="49">
        <v>2290806</v>
      </c>
      <c r="C109" s="143" t="s">
        <v>2404</v>
      </c>
      <c r="D109" s="144">
        <v>0</v>
      </c>
      <c r="E109" s="144">
        <v>0</v>
      </c>
      <c r="F109" s="145" t="str">
        <f t="shared" si="4"/>
        <v/>
      </c>
    </row>
    <row r="110" s="49" customFormat="1" ht="18.95" hidden="1" customHeight="1" spans="1:6">
      <c r="A110" s="159" t="str">
        <f t="shared" si="3"/>
        <v>否</v>
      </c>
      <c r="B110" s="49">
        <v>2290807</v>
      </c>
      <c r="C110" s="143" t="s">
        <v>2405</v>
      </c>
      <c r="D110" s="144">
        <v>0</v>
      </c>
      <c r="E110" s="144">
        <v>0</v>
      </c>
      <c r="F110" s="145" t="str">
        <f t="shared" si="4"/>
        <v/>
      </c>
    </row>
    <row r="111" s="49" customFormat="1" ht="18.95" customHeight="1" spans="1:6">
      <c r="A111" s="159" t="str">
        <f t="shared" si="3"/>
        <v>是</v>
      </c>
      <c r="B111" s="49">
        <v>2290808</v>
      </c>
      <c r="C111" s="143" t="s">
        <v>2406</v>
      </c>
      <c r="D111" s="144">
        <v>73</v>
      </c>
      <c r="E111" s="144">
        <v>87</v>
      </c>
      <c r="F111" s="145">
        <f t="shared" si="4"/>
        <v>0.192</v>
      </c>
    </row>
    <row r="112" s="49" customFormat="1" ht="18.95" hidden="1" customHeight="1" spans="1:6">
      <c r="A112" s="159" t="str">
        <f t="shared" si="3"/>
        <v>否</v>
      </c>
      <c r="B112" s="49">
        <v>2290899</v>
      </c>
      <c r="C112" s="143" t="s">
        <v>2407</v>
      </c>
      <c r="D112" s="144">
        <v>0</v>
      </c>
      <c r="E112" s="144">
        <v>0</v>
      </c>
      <c r="F112" s="145" t="str">
        <f t="shared" si="4"/>
        <v/>
      </c>
    </row>
    <row r="113" s="49" customFormat="1" ht="18.95" customHeight="1" spans="1:6">
      <c r="A113" s="159" t="str">
        <f t="shared" si="3"/>
        <v>是</v>
      </c>
      <c r="C113" s="151" t="s">
        <v>2408</v>
      </c>
      <c r="D113" s="144">
        <f>SUM(D114:D124)</f>
        <v>12617</v>
      </c>
      <c r="E113" s="144">
        <f>SUM(E114:E124)</f>
        <v>10963</v>
      </c>
      <c r="F113" s="145">
        <f t="shared" si="4"/>
        <v>-0.131</v>
      </c>
    </row>
    <row r="114" s="49" customFormat="1" ht="18.95" hidden="1" customHeight="1" spans="1:6">
      <c r="A114" s="159" t="str">
        <f t="shared" si="3"/>
        <v>否</v>
      </c>
      <c r="B114" s="49">
        <v>2296001</v>
      </c>
      <c r="C114" s="143" t="s">
        <v>2409</v>
      </c>
      <c r="D114" s="144">
        <v>0</v>
      </c>
      <c r="E114" s="144">
        <v>0</v>
      </c>
      <c r="F114" s="145" t="str">
        <f t="shared" si="4"/>
        <v/>
      </c>
    </row>
    <row r="115" s="49" customFormat="1" ht="18.95" customHeight="1" spans="1:6">
      <c r="A115" s="159" t="str">
        <f t="shared" si="3"/>
        <v>是</v>
      </c>
      <c r="B115" s="49">
        <v>2296002</v>
      </c>
      <c r="C115" s="143" t="s">
        <v>2410</v>
      </c>
      <c r="D115" s="144">
        <v>5732</v>
      </c>
      <c r="E115" s="144">
        <v>2490</v>
      </c>
      <c r="F115" s="145">
        <f t="shared" si="4"/>
        <v>-0.566</v>
      </c>
    </row>
    <row r="116" s="49" customFormat="1" ht="18.95" customHeight="1" spans="1:6">
      <c r="A116" s="159" t="str">
        <f t="shared" si="3"/>
        <v>是</v>
      </c>
      <c r="B116" s="49">
        <v>2296003</v>
      </c>
      <c r="C116" s="143" t="s">
        <v>2411</v>
      </c>
      <c r="D116" s="144">
        <v>2910</v>
      </c>
      <c r="E116" s="144">
        <v>3605</v>
      </c>
      <c r="F116" s="145">
        <f t="shared" si="4"/>
        <v>0.239</v>
      </c>
    </row>
    <row r="117" s="49" customFormat="1" ht="18.95" customHeight="1" spans="1:6">
      <c r="A117" s="159" t="str">
        <f t="shared" si="3"/>
        <v>是</v>
      </c>
      <c r="B117" s="49">
        <v>2296004</v>
      </c>
      <c r="C117" s="143" t="s">
        <v>2412</v>
      </c>
      <c r="D117" s="144">
        <v>399</v>
      </c>
      <c r="E117" s="144">
        <v>199</v>
      </c>
      <c r="F117" s="145">
        <f t="shared" si="4"/>
        <v>-0.501</v>
      </c>
    </row>
    <row r="118" s="49" customFormat="1" ht="18.95" hidden="1" customHeight="1" spans="1:6">
      <c r="A118" s="159" t="str">
        <f t="shared" si="3"/>
        <v>否</v>
      </c>
      <c r="B118" s="49">
        <v>2296005</v>
      </c>
      <c r="C118" s="143" t="s">
        <v>2413</v>
      </c>
      <c r="D118" s="144">
        <v>0</v>
      </c>
      <c r="E118" s="144">
        <v>0</v>
      </c>
      <c r="F118" s="145" t="str">
        <f t="shared" si="4"/>
        <v/>
      </c>
    </row>
    <row r="119" s="49" customFormat="1" ht="18.95" customHeight="1" spans="1:6">
      <c r="A119" s="159" t="str">
        <f t="shared" si="3"/>
        <v>是</v>
      </c>
      <c r="B119" s="49">
        <v>2296006</v>
      </c>
      <c r="C119" s="143" t="s">
        <v>2414</v>
      </c>
      <c r="D119" s="144">
        <v>438</v>
      </c>
      <c r="E119" s="144">
        <v>672</v>
      </c>
      <c r="F119" s="145">
        <f t="shared" si="4"/>
        <v>0.534</v>
      </c>
    </row>
    <row r="120" s="49" customFormat="1" ht="18.95" hidden="1" customHeight="1" spans="1:6">
      <c r="A120" s="159" t="str">
        <f t="shared" si="3"/>
        <v>否</v>
      </c>
      <c r="B120" s="49">
        <v>2296010</v>
      </c>
      <c r="C120" s="143" t="s">
        <v>2415</v>
      </c>
      <c r="D120" s="144">
        <v>0</v>
      </c>
      <c r="E120" s="144">
        <v>0</v>
      </c>
      <c r="F120" s="145" t="str">
        <f t="shared" si="4"/>
        <v/>
      </c>
    </row>
    <row r="121" s="49" customFormat="1" ht="18.95" hidden="1" customHeight="1" spans="1:6">
      <c r="A121" s="159" t="str">
        <f t="shared" si="3"/>
        <v>否</v>
      </c>
      <c r="B121" s="49">
        <v>2296011</v>
      </c>
      <c r="C121" s="143" t="s">
        <v>2416</v>
      </c>
      <c r="D121" s="144">
        <v>0</v>
      </c>
      <c r="E121" s="144">
        <v>0</v>
      </c>
      <c r="F121" s="145" t="str">
        <f t="shared" si="4"/>
        <v/>
      </c>
    </row>
    <row r="122" s="49" customFormat="1" ht="18.95" hidden="1" customHeight="1" spans="1:6">
      <c r="A122" s="159" t="str">
        <f t="shared" si="3"/>
        <v>否</v>
      </c>
      <c r="B122" s="49">
        <v>2296012</v>
      </c>
      <c r="C122" s="143" t="s">
        <v>2417</v>
      </c>
      <c r="D122" s="144">
        <v>0</v>
      </c>
      <c r="E122" s="144">
        <v>0</v>
      </c>
      <c r="F122" s="145" t="str">
        <f t="shared" si="4"/>
        <v/>
      </c>
    </row>
    <row r="123" s="49" customFormat="1" ht="18.95" customHeight="1" spans="1:6">
      <c r="A123" s="159" t="str">
        <f t="shared" si="3"/>
        <v>是</v>
      </c>
      <c r="B123" s="49">
        <v>2296013</v>
      </c>
      <c r="C123" s="143" t="s">
        <v>2418</v>
      </c>
      <c r="D123" s="144">
        <v>499</v>
      </c>
      <c r="E123" s="144">
        <v>433</v>
      </c>
      <c r="F123" s="145">
        <f t="shared" si="4"/>
        <v>-0.132</v>
      </c>
    </row>
    <row r="124" s="49" customFormat="1" ht="18.95" customHeight="1" spans="1:6">
      <c r="A124" s="159" t="str">
        <f t="shared" si="3"/>
        <v>是</v>
      </c>
      <c r="B124" s="49">
        <v>2296099</v>
      </c>
      <c r="C124" s="143" t="s">
        <v>2419</v>
      </c>
      <c r="D124" s="144">
        <v>2639</v>
      </c>
      <c r="E124" s="144">
        <v>3564</v>
      </c>
      <c r="F124" s="145">
        <f t="shared" si="4"/>
        <v>0.351</v>
      </c>
    </row>
    <row r="125" s="49" customFormat="1" ht="18.95" customHeight="1" spans="1:6">
      <c r="A125" s="159" t="str">
        <f t="shared" si="3"/>
        <v>是</v>
      </c>
      <c r="B125" s="49">
        <v>22904</v>
      </c>
      <c r="C125" s="151" t="s">
        <v>2420</v>
      </c>
      <c r="D125" s="144">
        <v>1</v>
      </c>
      <c r="E125" s="144">
        <v>751</v>
      </c>
      <c r="F125" s="145">
        <f t="shared" si="4"/>
        <v>750</v>
      </c>
    </row>
    <row r="126" s="156" customFormat="1" ht="18.95" customHeight="1" spans="1:6">
      <c r="A126" s="159" t="str">
        <f t="shared" si="3"/>
        <v>是</v>
      </c>
      <c r="C126" s="146" t="s">
        <v>2421</v>
      </c>
      <c r="D126" s="147">
        <f>D127</f>
        <v>4309</v>
      </c>
      <c r="E126" s="147">
        <f>E127</f>
        <v>4358</v>
      </c>
      <c r="F126" s="148">
        <f t="shared" si="4"/>
        <v>0.011</v>
      </c>
    </row>
    <row r="127" s="156" customFormat="1" ht="18.95" customHeight="1" spans="1:6">
      <c r="A127" s="159" t="str">
        <f t="shared" si="3"/>
        <v>是</v>
      </c>
      <c r="C127" s="149" t="s">
        <v>2422</v>
      </c>
      <c r="D127" s="144">
        <f>SUM(D128:D129)</f>
        <v>4309</v>
      </c>
      <c r="E127" s="144">
        <f>SUM(E128:E129)</f>
        <v>4358</v>
      </c>
      <c r="F127" s="145">
        <f t="shared" si="4"/>
        <v>0.011</v>
      </c>
    </row>
    <row r="128" s="49" customFormat="1" ht="18.95" customHeight="1" spans="1:6">
      <c r="A128" s="159" t="str">
        <f t="shared" si="3"/>
        <v>是</v>
      </c>
      <c r="B128" s="49">
        <v>2320411</v>
      </c>
      <c r="C128" s="143" t="s">
        <v>2423</v>
      </c>
      <c r="D128" s="144">
        <v>4309</v>
      </c>
      <c r="E128" s="144">
        <v>4091</v>
      </c>
      <c r="F128" s="145">
        <f t="shared" si="4"/>
        <v>-0.051</v>
      </c>
    </row>
    <row r="129" s="49" customFormat="1" ht="18.95" customHeight="1" spans="1:6">
      <c r="A129" s="159" t="str">
        <f t="shared" si="3"/>
        <v>是</v>
      </c>
      <c r="B129" s="49">
        <v>2320431</v>
      </c>
      <c r="C129" s="143" t="s">
        <v>2424</v>
      </c>
      <c r="D129" s="144"/>
      <c r="E129" s="144">
        <v>267</v>
      </c>
      <c r="F129" s="145" t="str">
        <f t="shared" si="4"/>
        <v/>
      </c>
    </row>
    <row r="130" s="156" customFormat="1" ht="18.95" customHeight="1" spans="1:6">
      <c r="A130" s="159" t="str">
        <f t="shared" si="3"/>
        <v>是</v>
      </c>
      <c r="C130" s="146" t="s">
        <v>2425</v>
      </c>
      <c r="D130" s="147">
        <f>SUM(D131)</f>
        <v>5</v>
      </c>
      <c r="E130" s="147">
        <f>SUM(E131)</f>
        <v>5</v>
      </c>
      <c r="F130" s="148">
        <f t="shared" si="4"/>
        <v>0</v>
      </c>
    </row>
    <row r="131" s="156" customFormat="1" ht="18.95" customHeight="1" spans="1:6">
      <c r="A131" s="159" t="str">
        <f t="shared" si="3"/>
        <v>是</v>
      </c>
      <c r="C131" s="149" t="s">
        <v>2426</v>
      </c>
      <c r="D131" s="144">
        <f>D132</f>
        <v>5</v>
      </c>
      <c r="E131" s="144">
        <f>E132</f>
        <v>5</v>
      </c>
      <c r="F131" s="145">
        <f t="shared" si="4"/>
        <v>0</v>
      </c>
    </row>
    <row r="132" s="49" customFormat="1" ht="18.95" customHeight="1" spans="1:6">
      <c r="A132" s="159" t="str">
        <f t="shared" si="3"/>
        <v>是</v>
      </c>
      <c r="B132" s="49">
        <v>2330411</v>
      </c>
      <c r="C132" s="143" t="s">
        <v>2427</v>
      </c>
      <c r="D132" s="144">
        <v>5</v>
      </c>
      <c r="E132" s="144">
        <v>5</v>
      </c>
      <c r="F132" s="145">
        <f t="shared" si="4"/>
        <v>0</v>
      </c>
    </row>
    <row r="133" ht="18.95" customHeight="1" spans="1:6">
      <c r="A133" s="159" t="s">
        <v>76</v>
      </c>
      <c r="C133" s="152" t="s">
        <v>2428</v>
      </c>
      <c r="D133" s="153">
        <f>D39+D45+D51+D77+D88+D96+D103+D126+D130</f>
        <v>190560</v>
      </c>
      <c r="E133" s="153">
        <f>E39+E45+E51+E77+E88+E96+E103+E126+E130</f>
        <v>296803</v>
      </c>
      <c r="F133" s="148">
        <f t="shared" si="4"/>
        <v>0.558</v>
      </c>
    </row>
    <row r="134" ht="18.95" customHeight="1" spans="1:6">
      <c r="A134" s="159" t="s">
        <v>76</v>
      </c>
      <c r="C134" s="154" t="s">
        <v>2429</v>
      </c>
      <c r="D134" s="155">
        <v>0</v>
      </c>
      <c r="E134" s="155"/>
      <c r="F134" s="148"/>
    </row>
    <row r="135" ht="18.95" customHeight="1" spans="1:6">
      <c r="A135" s="159" t="s">
        <v>76</v>
      </c>
      <c r="C135" s="154" t="s">
        <v>2430</v>
      </c>
      <c r="D135" s="155">
        <v>-803</v>
      </c>
      <c r="E135" s="155">
        <v>517</v>
      </c>
      <c r="F135" s="148"/>
    </row>
    <row r="136" ht="18.95" customHeight="1" spans="1:6">
      <c r="A136" s="159" t="s">
        <v>76</v>
      </c>
      <c r="C136" s="154" t="s">
        <v>2431</v>
      </c>
      <c r="D136" s="155">
        <v>178</v>
      </c>
      <c r="E136" s="155">
        <v>147648</v>
      </c>
      <c r="F136" s="148"/>
    </row>
    <row r="137" ht="18.95" customHeight="1" spans="1:6">
      <c r="A137" s="159" t="s">
        <v>76</v>
      </c>
      <c r="C137" s="154" t="s">
        <v>2432</v>
      </c>
      <c r="D137" s="155">
        <v>289400</v>
      </c>
      <c r="E137" s="155">
        <v>28400</v>
      </c>
      <c r="F137" s="148"/>
    </row>
    <row r="138" ht="18.95" customHeight="1" spans="1:6">
      <c r="A138" s="159" t="s">
        <v>76</v>
      </c>
      <c r="C138" s="154" t="s">
        <v>2433</v>
      </c>
      <c r="D138" s="155">
        <v>0</v>
      </c>
      <c r="E138" s="155"/>
      <c r="F138" s="148"/>
    </row>
    <row r="139" ht="18.95" customHeight="1" spans="1:6">
      <c r="A139" s="159" t="s">
        <v>76</v>
      </c>
      <c r="C139" s="154" t="s">
        <v>2434</v>
      </c>
      <c r="D139" s="155">
        <v>12600</v>
      </c>
      <c r="E139" s="155"/>
      <c r="F139" s="148"/>
    </row>
    <row r="140" ht="18.95" customHeight="1" spans="1:6">
      <c r="A140" s="159" t="s">
        <v>76</v>
      </c>
      <c r="C140" s="154" t="s">
        <v>2435</v>
      </c>
      <c r="D140" s="155">
        <v>12315</v>
      </c>
      <c r="E140" s="155">
        <v>22559</v>
      </c>
      <c r="F140" s="148"/>
    </row>
    <row r="141" ht="18.95" customHeight="1" spans="1:6">
      <c r="A141" s="159" t="s">
        <v>76</v>
      </c>
      <c r="C141" s="152" t="s">
        <v>2436</v>
      </c>
      <c r="D141" s="153">
        <f>SUM(D133:D140)</f>
        <v>504250</v>
      </c>
      <c r="E141" s="153">
        <f>SUM(E133:E140)</f>
        <v>495927</v>
      </c>
      <c r="F141" s="145"/>
    </row>
  </sheetData>
  <autoFilter ref="A5:F141">
    <filterColumn colId="0">
      <customFilters>
        <customFilter operator="equal" val="是"/>
      </customFilters>
    </filterColumn>
    <extLst/>
  </autoFilter>
  <mergeCells count="4">
    <mergeCell ref="C1:F1"/>
    <mergeCell ref="E4:F4"/>
    <mergeCell ref="C4:C5"/>
    <mergeCell ref="D4:D5"/>
  </mergeCells>
  <conditionalFormatting sqref="C15">
    <cfRule type="expression" dxfId="0" priority="33" stopIfTrue="1">
      <formula>"len($A:$A)=3"</formula>
    </cfRule>
  </conditionalFormatting>
  <conditionalFormatting sqref="C28">
    <cfRule type="expression" dxfId="0" priority="27" stopIfTrue="1">
      <formula>"len($A:$A)=3"</formula>
    </cfRule>
  </conditionalFormatting>
  <conditionalFormatting sqref="F141">
    <cfRule type="cellIs" dxfId="1" priority="53" stopIfTrue="1" operator="lessThan">
      <formula>0</formula>
    </cfRule>
    <cfRule type="cellIs" dxfId="1" priority="56" stopIfTrue="1" operator="lessThan">
      <formula>0</formula>
    </cfRule>
  </conditionalFormatting>
  <conditionalFormatting sqref="C18:C20">
    <cfRule type="expression" dxfId="0" priority="30" stopIfTrue="1">
      <formula>"len($A:$A)=3"</formula>
    </cfRule>
  </conditionalFormatting>
  <conditionalFormatting sqref="C30:C35 C6:C14 C16:C17 C21:C27">
    <cfRule type="expression" dxfId="0" priority="57" stopIfTrue="1">
      <formula>"len($A:$A)=3"</formula>
    </cfRule>
  </conditionalFormatting>
  <conditionalFormatting sqref="F6:F36 F39:F140">
    <cfRule type="cellIs" dxfId="1" priority="58" stopIfTrue="1" operator="lessThan">
      <formula>0</formula>
    </cfRule>
    <cfRule type="cellIs" dxfId="2" priority="59" stopIfTrue="1" operator="greaterThan">
      <formula>5</formula>
    </cfRule>
  </conditionalFormatting>
  <printOptions horizontalCentered="1"/>
  <pageMargins left="0.786805555555556" right="0.786805555555556" top="0.786805555555556" bottom="0.786805555555556" header="0.590277777777778" footer="0.393055555555556"/>
  <pageSetup paperSize="9" scale="94" firstPageNumber="49" orientation="portrait" useFirstPageNumber="1"/>
  <headerFooter alignWithMargins="0">
    <oddFooter>&amp;C—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theme="8" tint="0.599993896298105"/>
  </sheetPr>
  <dimension ref="A1:F138"/>
  <sheetViews>
    <sheetView showZeros="0" workbookViewId="0">
      <pane ySplit="5" topLeftCell="A111" activePane="bottomLeft" state="frozen"/>
      <selection/>
      <selection pane="bottomLeft" activeCell="L18" sqref="L18"/>
    </sheetView>
  </sheetViews>
  <sheetFormatPr defaultColWidth="9" defaultRowHeight="14.25" outlineLevelCol="5"/>
  <cols>
    <col min="1" max="2" width="9" style="94" hidden="1" customWidth="1"/>
    <col min="3" max="3" width="55.25" style="94" customWidth="1"/>
    <col min="4" max="4" width="10" style="94" customWidth="1"/>
    <col min="5" max="5" width="9.625" style="94" customWidth="1"/>
    <col min="6" max="6" width="10.125" style="94" customWidth="1"/>
    <col min="7" max="16384" width="9" style="94"/>
  </cols>
  <sheetData>
    <row r="1" s="91" customFormat="1" ht="25.5" customHeight="1" spans="3:6">
      <c r="C1" s="95" t="s">
        <v>2437</v>
      </c>
      <c r="D1" s="95"/>
      <c r="E1" s="95"/>
      <c r="F1" s="95"/>
    </row>
    <row r="2" ht="9.75" customHeight="1" spans="3:6">
      <c r="C2" s="96"/>
      <c r="D2" s="96"/>
      <c r="E2" s="96"/>
      <c r="F2" s="96"/>
    </row>
    <row r="3" ht="16.5" customHeight="1" spans="3:6">
      <c r="C3" s="133" t="s">
        <v>2438</v>
      </c>
      <c r="D3" s="133"/>
      <c r="E3" s="133"/>
      <c r="F3" s="142" t="s">
        <v>69</v>
      </c>
    </row>
    <row r="4" s="92" customFormat="1" ht="24" customHeight="1" spans="3:6">
      <c r="C4" s="137" t="s">
        <v>2439</v>
      </c>
      <c r="D4" s="137" t="s">
        <v>71</v>
      </c>
      <c r="E4" s="137" t="s">
        <v>72</v>
      </c>
      <c r="F4" s="137"/>
    </row>
    <row r="5" ht="24" customHeight="1" spans="1:6">
      <c r="A5" s="157" t="s">
        <v>73</v>
      </c>
      <c r="C5" s="137"/>
      <c r="D5" s="137"/>
      <c r="E5" s="137" t="s">
        <v>74</v>
      </c>
      <c r="F5" s="158" t="s">
        <v>75</v>
      </c>
    </row>
    <row r="6" s="49" customFormat="1" ht="18.95" customHeight="1" spans="1:6">
      <c r="A6" s="159" t="str">
        <f>IF(AND(D6=0,E6=0),"否","是")</f>
        <v>是</v>
      </c>
      <c r="B6" s="156"/>
      <c r="C6" s="160" t="s">
        <v>2305</v>
      </c>
      <c r="D6" s="161">
        <v>78</v>
      </c>
      <c r="E6" s="161"/>
      <c r="F6" s="148" t="str">
        <f>IF(OR(VALUE(E6)=0,ISERROR(E6/D6-1)),"",ROUND(E6/D6-1,3))</f>
        <v/>
      </c>
    </row>
    <row r="7" s="49" customFormat="1" ht="18.95" customHeight="1" spans="1:6">
      <c r="A7" s="159" t="str">
        <f t="shared" ref="A7:A70" si="0">IF(AND(D7=0,E7=0),"否","是")</f>
        <v>是</v>
      </c>
      <c r="B7" s="156"/>
      <c r="C7" s="160" t="s">
        <v>2306</v>
      </c>
      <c r="D7" s="161">
        <v>2</v>
      </c>
      <c r="E7" s="161"/>
      <c r="F7" s="148" t="str">
        <f t="shared" ref="F7:F29" si="1">IF(OR(VALUE(E7)=0,ISERROR(E7/D7-1)),"",ROUND(E7/D7-1,3))</f>
        <v/>
      </c>
    </row>
    <row r="8" s="49" customFormat="1" ht="18.95" customHeight="1" spans="1:6">
      <c r="A8" s="159" t="str">
        <f t="shared" si="0"/>
        <v>是</v>
      </c>
      <c r="B8" s="156"/>
      <c r="C8" s="160" t="s">
        <v>2307</v>
      </c>
      <c r="D8" s="161">
        <v>7</v>
      </c>
      <c r="E8" s="161"/>
      <c r="F8" s="148" t="str">
        <f t="shared" si="1"/>
        <v/>
      </c>
    </row>
    <row r="9" s="49" customFormat="1" ht="18.95" customHeight="1" spans="1:6">
      <c r="A9" s="159" t="str">
        <f t="shared" si="0"/>
        <v>是</v>
      </c>
      <c r="B9" s="156"/>
      <c r="C9" s="160" t="s">
        <v>2308</v>
      </c>
      <c r="D9" s="161">
        <f>SUM(D10:D14)</f>
        <v>3435</v>
      </c>
      <c r="E9" s="161">
        <f>SUM(E10:E14)</f>
        <v>510</v>
      </c>
      <c r="F9" s="148">
        <f t="shared" si="1"/>
        <v>-0.852</v>
      </c>
    </row>
    <row r="10" s="49" customFormat="1" ht="18.95" customHeight="1" spans="1:6">
      <c r="A10" s="159" t="str">
        <f t="shared" si="0"/>
        <v>是</v>
      </c>
      <c r="C10" s="162" t="s">
        <v>2309</v>
      </c>
      <c r="D10" s="163">
        <v>3335</v>
      </c>
      <c r="E10" s="163">
        <v>510</v>
      </c>
      <c r="F10" s="145">
        <f t="shared" si="1"/>
        <v>-0.847</v>
      </c>
    </row>
    <row r="11" s="49" customFormat="1" ht="18.95" customHeight="1" spans="1:6">
      <c r="A11" s="159" t="str">
        <f t="shared" si="0"/>
        <v>是</v>
      </c>
      <c r="C11" s="162" t="s">
        <v>2310</v>
      </c>
      <c r="D11" s="163">
        <v>100</v>
      </c>
      <c r="E11" s="163"/>
      <c r="F11" s="145" t="str">
        <f t="shared" si="1"/>
        <v/>
      </c>
    </row>
    <row r="12" s="49" customFormat="1" ht="18.95" hidden="1" customHeight="1" spans="1:6">
      <c r="A12" s="159" t="str">
        <f t="shared" si="0"/>
        <v>否</v>
      </c>
      <c r="C12" s="162" t="s">
        <v>2311</v>
      </c>
      <c r="D12" s="163">
        <v>0</v>
      </c>
      <c r="E12" s="163"/>
      <c r="F12" s="145" t="str">
        <f t="shared" si="1"/>
        <v/>
      </c>
    </row>
    <row r="13" s="49" customFormat="1" ht="18.95" hidden="1" customHeight="1" spans="1:6">
      <c r="A13" s="159" t="str">
        <f t="shared" si="0"/>
        <v>否</v>
      </c>
      <c r="C13" s="162" t="s">
        <v>2312</v>
      </c>
      <c r="D13" s="163">
        <v>0</v>
      </c>
      <c r="E13" s="163"/>
      <c r="F13" s="145" t="str">
        <f t="shared" si="1"/>
        <v/>
      </c>
    </row>
    <row r="14" s="49" customFormat="1" ht="18.95" hidden="1" customHeight="1" spans="1:6">
      <c r="A14" s="159" t="str">
        <f t="shared" si="0"/>
        <v>否</v>
      </c>
      <c r="C14" s="162" t="s">
        <v>2313</v>
      </c>
      <c r="D14" s="163">
        <v>0</v>
      </c>
      <c r="E14" s="163"/>
      <c r="F14" s="145" t="str">
        <f t="shared" si="1"/>
        <v/>
      </c>
    </row>
    <row r="15" s="49" customFormat="1" ht="18.95" customHeight="1" spans="1:6">
      <c r="A15" s="159" t="str">
        <f t="shared" si="0"/>
        <v>是</v>
      </c>
      <c r="B15" s="156"/>
      <c r="C15" s="160" t="s">
        <v>2314</v>
      </c>
      <c r="D15" s="161">
        <f>SUM(D16:D17)</f>
        <v>3800</v>
      </c>
      <c r="E15" s="161">
        <f>SUM(E16:E17)</f>
        <v>4128</v>
      </c>
      <c r="F15" s="148">
        <f t="shared" si="1"/>
        <v>0.086</v>
      </c>
    </row>
    <row r="16" s="49" customFormat="1" ht="18.95" customHeight="1" spans="1:6">
      <c r="A16" s="159" t="str">
        <f t="shared" si="0"/>
        <v>是</v>
      </c>
      <c r="C16" s="162" t="s">
        <v>2315</v>
      </c>
      <c r="D16" s="163">
        <v>1743</v>
      </c>
      <c r="E16" s="163">
        <v>1811</v>
      </c>
      <c r="F16" s="145">
        <f t="shared" si="1"/>
        <v>0.039</v>
      </c>
    </row>
    <row r="17" s="49" customFormat="1" ht="18.95" customHeight="1" spans="1:6">
      <c r="A17" s="159" t="str">
        <f t="shared" si="0"/>
        <v>是</v>
      </c>
      <c r="C17" s="162" t="s">
        <v>2316</v>
      </c>
      <c r="D17" s="163">
        <v>2057</v>
      </c>
      <c r="E17" s="163">
        <v>2317</v>
      </c>
      <c r="F17" s="145">
        <f t="shared" si="1"/>
        <v>0.126</v>
      </c>
    </row>
    <row r="18" s="49" customFormat="1" ht="18.95" customHeight="1" spans="1:6">
      <c r="A18" s="159" t="str">
        <f t="shared" si="0"/>
        <v>是</v>
      </c>
      <c r="B18" s="156"/>
      <c r="C18" s="160" t="s">
        <v>2317</v>
      </c>
      <c r="D18" s="161">
        <v>185</v>
      </c>
      <c r="E18" s="161">
        <v>199</v>
      </c>
      <c r="F18" s="148">
        <f t="shared" si="1"/>
        <v>0.076</v>
      </c>
    </row>
    <row r="19" s="49" customFormat="1" ht="18.95" customHeight="1" spans="1:6">
      <c r="A19" s="159" t="s">
        <v>76</v>
      </c>
      <c r="B19" s="156"/>
      <c r="C19" s="160" t="s">
        <v>2318</v>
      </c>
      <c r="D19" s="161"/>
      <c r="E19" s="161"/>
      <c r="F19" s="148" t="str">
        <f t="shared" si="1"/>
        <v/>
      </c>
    </row>
    <row r="20" s="49" customFormat="1" ht="18.95" customHeight="1" spans="1:6">
      <c r="A20" s="159" t="str">
        <f t="shared" si="0"/>
        <v>是</v>
      </c>
      <c r="B20" s="156"/>
      <c r="C20" s="160" t="s">
        <v>2319</v>
      </c>
      <c r="D20" s="161">
        <f>SUM(D21:D27)</f>
        <v>59</v>
      </c>
      <c r="E20" s="161">
        <f>SUM(E21:E27)</f>
        <v>61</v>
      </c>
      <c r="F20" s="148">
        <f t="shared" si="1"/>
        <v>0.034</v>
      </c>
    </row>
    <row r="21" s="49" customFormat="1" ht="18.95" hidden="1" customHeight="1" spans="1:6">
      <c r="A21" s="159" t="str">
        <f t="shared" si="0"/>
        <v>否</v>
      </c>
      <c r="C21" s="162" t="s">
        <v>2320</v>
      </c>
      <c r="D21" s="163">
        <v>0</v>
      </c>
      <c r="E21" s="163"/>
      <c r="F21" s="145" t="str">
        <f t="shared" si="1"/>
        <v/>
      </c>
    </row>
    <row r="22" s="49" customFormat="1" ht="18.95" hidden="1" customHeight="1" spans="1:6">
      <c r="A22" s="159" t="str">
        <f t="shared" si="0"/>
        <v>否</v>
      </c>
      <c r="C22" s="162" t="s">
        <v>2321</v>
      </c>
      <c r="D22" s="163">
        <v>0</v>
      </c>
      <c r="E22" s="163"/>
      <c r="F22" s="145" t="str">
        <f t="shared" si="1"/>
        <v/>
      </c>
    </row>
    <row r="23" s="49" customFormat="1" ht="18.95" customHeight="1" spans="1:6">
      <c r="A23" s="159" t="str">
        <f t="shared" si="0"/>
        <v>是</v>
      </c>
      <c r="C23" s="162" t="s">
        <v>2322</v>
      </c>
      <c r="D23" s="163">
        <v>59</v>
      </c>
      <c r="E23" s="163">
        <v>61</v>
      </c>
      <c r="F23" s="145">
        <f t="shared" si="1"/>
        <v>0.034</v>
      </c>
    </row>
    <row r="24" s="49" customFormat="1" ht="18.95" hidden="1" customHeight="1" spans="1:6">
      <c r="A24" s="159" t="str">
        <f t="shared" si="0"/>
        <v>否</v>
      </c>
      <c r="C24" s="162" t="s">
        <v>2323</v>
      </c>
      <c r="D24" s="163">
        <v>0</v>
      </c>
      <c r="E24" s="163"/>
      <c r="F24" s="145" t="str">
        <f t="shared" si="1"/>
        <v/>
      </c>
    </row>
    <row r="25" s="49" customFormat="1" ht="18.95" hidden="1" customHeight="1" spans="1:6">
      <c r="A25" s="159" t="str">
        <f t="shared" si="0"/>
        <v>否</v>
      </c>
      <c r="C25" s="162" t="s">
        <v>2324</v>
      </c>
      <c r="D25" s="163">
        <v>0</v>
      </c>
      <c r="E25" s="163"/>
      <c r="F25" s="145" t="str">
        <f t="shared" si="1"/>
        <v/>
      </c>
    </row>
    <row r="26" s="49" customFormat="1" ht="18.95" hidden="1" customHeight="1" spans="1:6">
      <c r="A26" s="159" t="str">
        <f t="shared" si="0"/>
        <v>否</v>
      </c>
      <c r="C26" s="162" t="s">
        <v>2325</v>
      </c>
      <c r="D26" s="163">
        <v>0</v>
      </c>
      <c r="E26" s="163"/>
      <c r="F26" s="145" t="str">
        <f t="shared" si="1"/>
        <v/>
      </c>
    </row>
    <row r="27" s="49" customFormat="1" ht="18.95" hidden="1" customHeight="1" spans="1:6">
      <c r="A27" s="159" t="str">
        <f t="shared" si="0"/>
        <v>否</v>
      </c>
      <c r="C27" s="162" t="s">
        <v>2326</v>
      </c>
      <c r="D27" s="163">
        <v>0</v>
      </c>
      <c r="E27" s="163"/>
      <c r="F27" s="145" t="str">
        <f t="shared" si="1"/>
        <v/>
      </c>
    </row>
    <row r="28" s="49" customFormat="1" ht="18.95" customHeight="1" spans="1:6">
      <c r="A28" s="159" t="s">
        <v>76</v>
      </c>
      <c r="B28" s="156"/>
      <c r="C28" s="160" t="s">
        <v>2327</v>
      </c>
      <c r="D28" s="161"/>
      <c r="E28" s="161"/>
      <c r="F28" s="148" t="str">
        <f t="shared" si="1"/>
        <v/>
      </c>
    </row>
    <row r="29" s="49" customFormat="1" ht="18.95" customHeight="1" spans="1:6">
      <c r="A29" s="159" t="s">
        <v>76</v>
      </c>
      <c r="C29" s="152" t="s">
        <v>104</v>
      </c>
      <c r="D29" s="153">
        <f>SUM(D6,D7,D8,D9,D15,D18,D19,D20,D28)</f>
        <v>7566</v>
      </c>
      <c r="E29" s="153">
        <f>SUM(E6,E7,E8,E9,E15,E18,E19,E20,E28)</f>
        <v>4898</v>
      </c>
      <c r="F29" s="148">
        <f t="shared" si="1"/>
        <v>-0.353</v>
      </c>
    </row>
    <row r="30" s="49" customFormat="1" ht="18.95" customHeight="1" spans="1:6">
      <c r="A30" s="159" t="s">
        <v>76</v>
      </c>
      <c r="C30" s="154" t="s">
        <v>2328</v>
      </c>
      <c r="D30" s="155">
        <v>19988</v>
      </c>
      <c r="E30" s="155">
        <v>18745</v>
      </c>
      <c r="F30" s="145"/>
    </row>
    <row r="31" s="49" customFormat="1" ht="18.95" customHeight="1" spans="1:6">
      <c r="A31" s="159" t="s">
        <v>76</v>
      </c>
      <c r="C31" s="154" t="s">
        <v>2329</v>
      </c>
      <c r="D31" s="155">
        <v>0</v>
      </c>
      <c r="E31" s="155">
        <v>517</v>
      </c>
      <c r="F31" s="145"/>
    </row>
    <row r="32" s="49" customFormat="1" ht="18.95" customHeight="1" spans="1:6">
      <c r="A32" s="159" t="s">
        <v>76</v>
      </c>
      <c r="C32" s="154" t="s">
        <v>2330</v>
      </c>
      <c r="D32" s="155">
        <v>0</v>
      </c>
      <c r="E32" s="155">
        <v>12600</v>
      </c>
      <c r="F32" s="145"/>
    </row>
    <row r="33" s="49" customFormat="1" ht="18.95" customHeight="1" spans="1:6">
      <c r="A33" s="159" t="s">
        <v>76</v>
      </c>
      <c r="C33" s="154" t="s">
        <v>2331</v>
      </c>
      <c r="D33" s="155">
        <v>3540</v>
      </c>
      <c r="E33" s="155">
        <v>5898</v>
      </c>
      <c r="F33" s="145"/>
    </row>
    <row r="34" s="49" customFormat="1" ht="18.95" customHeight="1" spans="1:6">
      <c r="A34" s="159" t="s">
        <v>76</v>
      </c>
      <c r="C34" s="154" t="s">
        <v>2332</v>
      </c>
      <c r="D34" s="155">
        <v>0</v>
      </c>
      <c r="E34" s="155"/>
      <c r="F34" s="145"/>
    </row>
    <row r="35" s="49" customFormat="1" ht="18.95" customHeight="1" spans="1:6">
      <c r="A35" s="159" t="s">
        <v>76</v>
      </c>
      <c r="C35" s="154" t="s">
        <v>2333</v>
      </c>
      <c r="D35" s="155">
        <v>302000</v>
      </c>
      <c r="E35" s="155">
        <v>173800</v>
      </c>
      <c r="F35" s="145"/>
    </row>
    <row r="36" s="49" customFormat="1" ht="18.95" customHeight="1" spans="1:6">
      <c r="A36" s="159" t="s">
        <v>76</v>
      </c>
      <c r="C36" s="152" t="s">
        <v>2334</v>
      </c>
      <c r="D36" s="153">
        <f>SUM(D29:D35)</f>
        <v>333094</v>
      </c>
      <c r="E36" s="153">
        <f>SUM(E29:E35)</f>
        <v>216458</v>
      </c>
      <c r="F36" s="145"/>
    </row>
    <row r="37" s="49" customFormat="1" ht="18.95" customHeight="1" spans="1:6">
      <c r="A37" s="159" t="s">
        <v>76</v>
      </c>
      <c r="C37" s="152"/>
      <c r="D37" s="164"/>
      <c r="E37" s="164"/>
      <c r="F37" s="164"/>
    </row>
    <row r="38" s="49" customFormat="1" ht="18.95" customHeight="1" spans="1:6">
      <c r="A38" s="159" t="s">
        <v>76</v>
      </c>
      <c r="C38" s="152"/>
      <c r="D38" s="164"/>
      <c r="E38" s="164"/>
      <c r="F38" s="164"/>
    </row>
    <row r="39" s="49" customFormat="1" ht="18.95" customHeight="1" spans="1:6">
      <c r="A39" s="159" t="str">
        <f t="shared" si="0"/>
        <v>是</v>
      </c>
      <c r="C39" s="146" t="s">
        <v>2335</v>
      </c>
      <c r="D39" s="147">
        <f>SUM(D40)</f>
        <v>0</v>
      </c>
      <c r="E39" s="147">
        <f>SUM(E40)</f>
        <v>20</v>
      </c>
      <c r="F39" s="148" t="str">
        <f>IF(OR(VALUE(E39)=0,ISERROR(E39/D39-1)),"",ROUND(E39/D39-1,3))</f>
        <v/>
      </c>
    </row>
    <row r="40" s="49" customFormat="1" ht="18.95" customHeight="1" spans="1:6">
      <c r="A40" s="159" t="str">
        <f t="shared" si="0"/>
        <v>是</v>
      </c>
      <c r="C40" s="149" t="s">
        <v>2336</v>
      </c>
      <c r="D40" s="144">
        <f>SUM(D41:D44)</f>
        <v>0</v>
      </c>
      <c r="E40" s="144">
        <f>SUM(E41:E44)</f>
        <v>20</v>
      </c>
      <c r="F40" s="145" t="str">
        <f t="shared" ref="F40:F103" si="2">IF(OR(VALUE(E40)=0,ISERROR(E40/D40-1)),"",ROUND(E40/D40-1,3))</f>
        <v/>
      </c>
    </row>
    <row r="41" s="49" customFormat="1" ht="18.95" hidden="1" customHeight="1" spans="1:6">
      <c r="A41" s="159" t="str">
        <f t="shared" si="0"/>
        <v>否</v>
      </c>
      <c r="B41" s="49">
        <v>2070701</v>
      </c>
      <c r="C41" s="143" t="s">
        <v>2337</v>
      </c>
      <c r="D41" s="144"/>
      <c r="E41" s="144"/>
      <c r="F41" s="145" t="str">
        <f t="shared" si="2"/>
        <v/>
      </c>
    </row>
    <row r="42" s="49" customFormat="1" ht="18.95" customHeight="1" spans="1:6">
      <c r="A42" s="159" t="str">
        <f t="shared" si="0"/>
        <v>是</v>
      </c>
      <c r="B42" s="49">
        <v>2070702</v>
      </c>
      <c r="C42" s="143" t="s">
        <v>2338</v>
      </c>
      <c r="D42" s="144"/>
      <c r="E42" s="144">
        <v>20</v>
      </c>
      <c r="F42" s="145" t="str">
        <f t="shared" si="2"/>
        <v/>
      </c>
    </row>
    <row r="43" s="49" customFormat="1" ht="18.95" hidden="1" customHeight="1" spans="1:6">
      <c r="A43" s="159" t="str">
        <f t="shared" si="0"/>
        <v>否</v>
      </c>
      <c r="B43" s="49">
        <v>2070703</v>
      </c>
      <c r="C43" s="143" t="s">
        <v>2339</v>
      </c>
      <c r="D43" s="144"/>
      <c r="E43" s="144"/>
      <c r="F43" s="145" t="str">
        <f t="shared" si="2"/>
        <v/>
      </c>
    </row>
    <row r="44" s="49" customFormat="1" ht="18.95" hidden="1" customHeight="1" spans="1:6">
      <c r="A44" s="159" t="str">
        <f t="shared" si="0"/>
        <v>否</v>
      </c>
      <c r="B44" s="49">
        <v>2070799</v>
      </c>
      <c r="C44" s="143" t="s">
        <v>2340</v>
      </c>
      <c r="D44" s="144"/>
      <c r="E44" s="144"/>
      <c r="F44" s="145" t="str">
        <f t="shared" si="2"/>
        <v/>
      </c>
    </row>
    <row r="45" s="49" customFormat="1" ht="18.95" customHeight="1" spans="1:6">
      <c r="A45" s="159" t="str">
        <f t="shared" si="0"/>
        <v>是</v>
      </c>
      <c r="C45" s="146" t="s">
        <v>2341</v>
      </c>
      <c r="D45" s="147">
        <f>SUM(D46,D50)</f>
        <v>17</v>
      </c>
      <c r="E45" s="147">
        <f>SUM(E46,E50)</f>
        <v>0</v>
      </c>
      <c r="F45" s="148" t="str">
        <f t="shared" si="2"/>
        <v/>
      </c>
    </row>
    <row r="46" s="49" customFormat="1" ht="18.95" customHeight="1" spans="1:6">
      <c r="A46" s="159" t="str">
        <f t="shared" si="0"/>
        <v>是</v>
      </c>
      <c r="C46" s="149" t="s">
        <v>2342</v>
      </c>
      <c r="D46" s="144">
        <f>SUM(D47:D49)</f>
        <v>17</v>
      </c>
      <c r="E46" s="144">
        <f>SUM(E47:E49)</f>
        <v>0</v>
      </c>
      <c r="F46" s="145" t="str">
        <f t="shared" si="2"/>
        <v/>
      </c>
    </row>
    <row r="47" s="49" customFormat="1" ht="18.95" hidden="1" customHeight="1" spans="1:6">
      <c r="A47" s="159" t="str">
        <f t="shared" si="0"/>
        <v>否</v>
      </c>
      <c r="B47" s="49">
        <v>2082201</v>
      </c>
      <c r="C47" s="143" t="s">
        <v>2343</v>
      </c>
      <c r="D47" s="144">
        <v>0</v>
      </c>
      <c r="E47" s="144"/>
      <c r="F47" s="145" t="str">
        <f t="shared" si="2"/>
        <v/>
      </c>
    </row>
    <row r="48" s="49" customFormat="1" ht="18.95" hidden="1" customHeight="1" spans="1:6">
      <c r="A48" s="159" t="str">
        <f t="shared" si="0"/>
        <v>否</v>
      </c>
      <c r="B48" s="49">
        <v>2082202</v>
      </c>
      <c r="C48" s="143" t="s">
        <v>2344</v>
      </c>
      <c r="D48" s="144">
        <v>0</v>
      </c>
      <c r="E48" s="144"/>
      <c r="F48" s="145" t="str">
        <f t="shared" si="2"/>
        <v/>
      </c>
    </row>
    <row r="49" s="49" customFormat="1" ht="18.95" customHeight="1" spans="1:6">
      <c r="A49" s="159" t="str">
        <f t="shared" si="0"/>
        <v>是</v>
      </c>
      <c r="B49" s="49">
        <v>2082299</v>
      </c>
      <c r="C49" s="143" t="s">
        <v>2345</v>
      </c>
      <c r="D49" s="144">
        <v>17</v>
      </c>
      <c r="E49" s="144"/>
      <c r="F49" s="145" t="str">
        <f t="shared" si="2"/>
        <v/>
      </c>
    </row>
    <row r="50" s="49" customFormat="1" ht="18.95" hidden="1" customHeight="1" spans="1:6">
      <c r="A50" s="159" t="str">
        <f t="shared" si="0"/>
        <v>否</v>
      </c>
      <c r="C50" s="149" t="s">
        <v>2440</v>
      </c>
      <c r="D50" s="144"/>
      <c r="E50" s="144"/>
      <c r="F50" s="145" t="str">
        <f t="shared" si="2"/>
        <v/>
      </c>
    </row>
    <row r="51" s="49" customFormat="1" ht="18.95" customHeight="1" spans="1:6">
      <c r="A51" s="159" t="s">
        <v>76</v>
      </c>
      <c r="C51" s="146" t="s">
        <v>2347</v>
      </c>
      <c r="D51" s="147">
        <f>SUM(D52,D65,D66,D67,D68,D69,D70)</f>
        <v>0</v>
      </c>
      <c r="E51" s="147">
        <f>SUM(E52,E65,E66,E67,E68,E69,E70)</f>
        <v>0</v>
      </c>
      <c r="F51" s="148" t="str">
        <f t="shared" si="2"/>
        <v/>
      </c>
    </row>
    <row r="52" s="49" customFormat="1" ht="18.95" hidden="1" customHeight="1" spans="1:6">
      <c r="A52" s="159" t="str">
        <f t="shared" si="0"/>
        <v>否</v>
      </c>
      <c r="C52" s="149" t="s">
        <v>2348</v>
      </c>
      <c r="D52" s="144">
        <f>SUM(D53:D64)</f>
        <v>0</v>
      </c>
      <c r="E52" s="144">
        <f>SUM(E53:E64)</f>
        <v>0</v>
      </c>
      <c r="F52" s="145" t="str">
        <f t="shared" si="2"/>
        <v/>
      </c>
    </row>
    <row r="53" ht="18.95" hidden="1" customHeight="1" spans="1:6">
      <c r="A53" s="159" t="str">
        <f t="shared" si="0"/>
        <v>否</v>
      </c>
      <c r="B53" s="49">
        <v>2120801</v>
      </c>
      <c r="C53" s="143" t="s">
        <v>2349</v>
      </c>
      <c r="D53" s="144"/>
      <c r="E53" s="144"/>
      <c r="F53" s="145" t="str">
        <f t="shared" si="2"/>
        <v/>
      </c>
    </row>
    <row r="54" ht="18.95" hidden="1" customHeight="1" spans="1:6">
      <c r="A54" s="159" t="str">
        <f t="shared" si="0"/>
        <v>否</v>
      </c>
      <c r="B54" s="49">
        <v>2120802</v>
      </c>
      <c r="C54" s="143" t="s">
        <v>2350</v>
      </c>
      <c r="D54" s="144"/>
      <c r="E54" s="144"/>
      <c r="F54" s="145" t="str">
        <f t="shared" si="2"/>
        <v/>
      </c>
    </row>
    <row r="55" ht="18.95" hidden="1" customHeight="1" spans="1:6">
      <c r="A55" s="159" t="str">
        <f t="shared" si="0"/>
        <v>否</v>
      </c>
      <c r="B55" s="49">
        <v>2120803</v>
      </c>
      <c r="C55" s="143" t="s">
        <v>2351</v>
      </c>
      <c r="D55" s="144"/>
      <c r="E55" s="144"/>
      <c r="F55" s="145" t="str">
        <f t="shared" si="2"/>
        <v/>
      </c>
    </row>
    <row r="56" ht="18.95" hidden="1" customHeight="1" spans="1:6">
      <c r="A56" s="159" t="str">
        <f t="shared" si="0"/>
        <v>否</v>
      </c>
      <c r="B56" s="49">
        <v>2120804</v>
      </c>
      <c r="C56" s="143" t="s">
        <v>2352</v>
      </c>
      <c r="D56" s="144"/>
      <c r="E56" s="144"/>
      <c r="F56" s="145" t="str">
        <f t="shared" si="2"/>
        <v/>
      </c>
    </row>
    <row r="57" ht="18.95" hidden="1" customHeight="1" spans="1:6">
      <c r="A57" s="159" t="str">
        <f t="shared" si="0"/>
        <v>否</v>
      </c>
      <c r="B57" s="49">
        <v>2120805</v>
      </c>
      <c r="C57" s="143" t="s">
        <v>2353</v>
      </c>
      <c r="D57" s="144"/>
      <c r="E57" s="144"/>
      <c r="F57" s="145" t="str">
        <f t="shared" si="2"/>
        <v/>
      </c>
    </row>
    <row r="58" ht="18.95" hidden="1" customHeight="1" spans="1:6">
      <c r="A58" s="159" t="str">
        <f t="shared" si="0"/>
        <v>否</v>
      </c>
      <c r="B58" s="49">
        <v>2120806</v>
      </c>
      <c r="C58" s="143" t="s">
        <v>2354</v>
      </c>
      <c r="D58" s="144"/>
      <c r="E58" s="144"/>
      <c r="F58" s="145" t="str">
        <f t="shared" si="2"/>
        <v/>
      </c>
    </row>
    <row r="59" ht="18.95" hidden="1" customHeight="1" spans="1:6">
      <c r="A59" s="159" t="str">
        <f t="shared" si="0"/>
        <v>否</v>
      </c>
      <c r="B59" s="49">
        <v>2120807</v>
      </c>
      <c r="C59" s="143" t="s">
        <v>2355</v>
      </c>
      <c r="D59" s="144"/>
      <c r="E59" s="144"/>
      <c r="F59" s="145" t="str">
        <f t="shared" si="2"/>
        <v/>
      </c>
    </row>
    <row r="60" ht="18.95" hidden="1" customHeight="1" spans="1:6">
      <c r="A60" s="159" t="str">
        <f t="shared" si="0"/>
        <v>否</v>
      </c>
      <c r="B60" s="49">
        <v>2120809</v>
      </c>
      <c r="C60" s="143" t="s">
        <v>2356</v>
      </c>
      <c r="D60" s="144"/>
      <c r="E60" s="144"/>
      <c r="F60" s="145" t="str">
        <f t="shared" si="2"/>
        <v/>
      </c>
    </row>
    <row r="61" ht="18.95" hidden="1" customHeight="1" spans="1:6">
      <c r="A61" s="159" t="str">
        <f t="shared" si="0"/>
        <v>否</v>
      </c>
      <c r="B61" s="49">
        <v>2120810</v>
      </c>
      <c r="C61" s="143" t="s">
        <v>2357</v>
      </c>
      <c r="D61" s="144"/>
      <c r="E61" s="144"/>
      <c r="F61" s="145" t="str">
        <f t="shared" si="2"/>
        <v/>
      </c>
    </row>
    <row r="62" ht="18.95" hidden="1" customHeight="1" spans="1:6">
      <c r="A62" s="159" t="str">
        <f t="shared" si="0"/>
        <v>否</v>
      </c>
      <c r="B62" s="49">
        <v>2120811</v>
      </c>
      <c r="C62" s="143" t="s">
        <v>2358</v>
      </c>
      <c r="D62" s="144"/>
      <c r="E62" s="144"/>
      <c r="F62" s="145" t="str">
        <f t="shared" si="2"/>
        <v/>
      </c>
    </row>
    <row r="63" ht="18.95" hidden="1" customHeight="1" spans="1:6">
      <c r="A63" s="159" t="str">
        <f t="shared" si="0"/>
        <v>否</v>
      </c>
      <c r="B63" s="49">
        <v>2120813</v>
      </c>
      <c r="C63" s="143" t="s">
        <v>2359</v>
      </c>
      <c r="D63" s="144"/>
      <c r="E63" s="144"/>
      <c r="F63" s="145" t="str">
        <f t="shared" si="2"/>
        <v/>
      </c>
    </row>
    <row r="64" ht="18.95" hidden="1" customHeight="1" spans="1:6">
      <c r="A64" s="159" t="str">
        <f t="shared" si="0"/>
        <v>否</v>
      </c>
      <c r="B64" s="49">
        <v>2120899</v>
      </c>
      <c r="C64" s="143" t="s">
        <v>2360</v>
      </c>
      <c r="D64" s="144"/>
      <c r="E64" s="144"/>
      <c r="F64" s="145" t="str">
        <f t="shared" si="2"/>
        <v/>
      </c>
    </row>
    <row r="65" ht="18.95" hidden="1" customHeight="1" spans="1:6">
      <c r="A65" s="159" t="str">
        <f t="shared" si="0"/>
        <v>否</v>
      </c>
      <c r="B65" s="49"/>
      <c r="C65" s="149" t="s">
        <v>2361</v>
      </c>
      <c r="D65" s="144"/>
      <c r="E65" s="144"/>
      <c r="F65" s="145" t="str">
        <f t="shared" si="2"/>
        <v/>
      </c>
    </row>
    <row r="66" ht="18.95" hidden="1" customHeight="1" spans="1:6">
      <c r="A66" s="159" t="str">
        <f t="shared" si="0"/>
        <v>否</v>
      </c>
      <c r="B66" s="49"/>
      <c r="C66" s="149" t="s">
        <v>2362</v>
      </c>
      <c r="D66" s="144"/>
      <c r="E66" s="144"/>
      <c r="F66" s="145" t="str">
        <f t="shared" si="2"/>
        <v/>
      </c>
    </row>
    <row r="67" ht="18.95" hidden="1" customHeight="1" spans="1:6">
      <c r="A67" s="159" t="str">
        <f t="shared" si="0"/>
        <v>否</v>
      </c>
      <c r="B67" s="49"/>
      <c r="C67" s="149" t="s">
        <v>2366</v>
      </c>
      <c r="D67" s="144"/>
      <c r="E67" s="144"/>
      <c r="F67" s="145" t="str">
        <f t="shared" si="2"/>
        <v/>
      </c>
    </row>
    <row r="68" ht="18.95" hidden="1" customHeight="1" spans="1:6">
      <c r="A68" s="159" t="str">
        <f t="shared" si="0"/>
        <v>否</v>
      </c>
      <c r="B68" s="49"/>
      <c r="C68" s="149" t="s">
        <v>2367</v>
      </c>
      <c r="D68" s="144"/>
      <c r="E68" s="144"/>
      <c r="F68" s="145" t="str">
        <f t="shared" si="2"/>
        <v/>
      </c>
    </row>
    <row r="69" ht="18.95" hidden="1" customHeight="1" spans="1:6">
      <c r="A69" s="159" t="str">
        <f t="shared" si="0"/>
        <v>否</v>
      </c>
      <c r="B69" s="49"/>
      <c r="C69" s="149" t="s">
        <v>2368</v>
      </c>
      <c r="D69" s="144"/>
      <c r="E69" s="144"/>
      <c r="F69" s="145" t="str">
        <f t="shared" si="2"/>
        <v/>
      </c>
    </row>
    <row r="70" ht="18.95" hidden="1" customHeight="1" spans="1:6">
      <c r="A70" s="159" t="str">
        <f t="shared" si="0"/>
        <v>否</v>
      </c>
      <c r="B70" s="49"/>
      <c r="C70" s="149" t="s">
        <v>2369</v>
      </c>
      <c r="D70" s="144">
        <f>SUM(D71:D73)</f>
        <v>0</v>
      </c>
      <c r="E70" s="144">
        <f>SUM(E71:E73)</f>
        <v>0</v>
      </c>
      <c r="F70" s="145" t="str">
        <f t="shared" si="2"/>
        <v/>
      </c>
    </row>
    <row r="71" ht="18.95" hidden="1" customHeight="1" spans="1:6">
      <c r="A71" s="159" t="str">
        <f t="shared" ref="A71:A129" si="3">IF(AND(D71=0,E71=0),"否","是")</f>
        <v>否</v>
      </c>
      <c r="B71" s="49">
        <v>2121401</v>
      </c>
      <c r="C71" s="143" t="s">
        <v>2370</v>
      </c>
      <c r="D71" s="144"/>
      <c r="E71" s="144"/>
      <c r="F71" s="145" t="str">
        <f t="shared" si="2"/>
        <v/>
      </c>
    </row>
    <row r="72" ht="18.95" hidden="1" customHeight="1" spans="1:6">
      <c r="A72" s="159" t="str">
        <f t="shared" si="3"/>
        <v>否</v>
      </c>
      <c r="B72" s="49">
        <v>2121402</v>
      </c>
      <c r="C72" s="143" t="s">
        <v>2371</v>
      </c>
      <c r="D72" s="144"/>
      <c r="E72" s="144"/>
      <c r="F72" s="145" t="str">
        <f t="shared" si="2"/>
        <v/>
      </c>
    </row>
    <row r="73" ht="18.95" hidden="1" customHeight="1" spans="1:6">
      <c r="A73" s="159" t="str">
        <f t="shared" si="3"/>
        <v>否</v>
      </c>
      <c r="B73" s="49">
        <v>2121499</v>
      </c>
      <c r="C73" s="143" t="s">
        <v>2372</v>
      </c>
      <c r="D73" s="144"/>
      <c r="E73" s="144"/>
      <c r="F73" s="145" t="str">
        <f t="shared" si="2"/>
        <v/>
      </c>
    </row>
    <row r="74" ht="18.95" customHeight="1" spans="1:6">
      <c r="A74" s="159" t="str">
        <f t="shared" si="3"/>
        <v>是</v>
      </c>
      <c r="B74" s="49"/>
      <c r="C74" s="146" t="s">
        <v>2373</v>
      </c>
      <c r="D74" s="147">
        <f>SUM(D75,D80)</f>
        <v>382</v>
      </c>
      <c r="E74" s="147">
        <f>SUM(E75,E80)</f>
        <v>11</v>
      </c>
      <c r="F74" s="148">
        <f t="shared" si="2"/>
        <v>-0.971</v>
      </c>
    </row>
    <row r="75" ht="18.95" customHeight="1" spans="1:6">
      <c r="A75" s="159" t="str">
        <f t="shared" si="3"/>
        <v>是</v>
      </c>
      <c r="B75" s="49"/>
      <c r="C75" s="149" t="s">
        <v>2374</v>
      </c>
      <c r="D75" s="144">
        <f>SUM(D76:D79)</f>
        <v>163</v>
      </c>
      <c r="E75" s="144">
        <f>SUM(E76:E79)</f>
        <v>11</v>
      </c>
      <c r="F75" s="145">
        <f t="shared" si="2"/>
        <v>-0.933</v>
      </c>
    </row>
    <row r="76" ht="18.95" customHeight="1" spans="1:6">
      <c r="A76" s="159" t="str">
        <f t="shared" si="3"/>
        <v>是</v>
      </c>
      <c r="B76" s="49">
        <v>2136601</v>
      </c>
      <c r="C76" s="143" t="s">
        <v>2344</v>
      </c>
      <c r="D76" s="144">
        <v>91</v>
      </c>
      <c r="E76" s="144">
        <v>10</v>
      </c>
      <c r="F76" s="145">
        <f t="shared" si="2"/>
        <v>-0.89</v>
      </c>
    </row>
    <row r="77" ht="18.95" hidden="1" customHeight="1" spans="1:6">
      <c r="A77" s="159" t="str">
        <f t="shared" si="3"/>
        <v>否</v>
      </c>
      <c r="B77" s="49">
        <v>2136602</v>
      </c>
      <c r="C77" s="143" t="s">
        <v>2375</v>
      </c>
      <c r="D77" s="144">
        <v>0</v>
      </c>
      <c r="E77" s="144"/>
      <c r="F77" s="145" t="str">
        <f t="shared" si="2"/>
        <v/>
      </c>
    </row>
    <row r="78" ht="18.95" hidden="1" customHeight="1" spans="1:6">
      <c r="A78" s="159" t="str">
        <f t="shared" si="3"/>
        <v>否</v>
      </c>
      <c r="B78" s="49">
        <v>2136603</v>
      </c>
      <c r="C78" s="143" t="s">
        <v>2376</v>
      </c>
      <c r="D78" s="144">
        <v>0</v>
      </c>
      <c r="E78" s="144"/>
      <c r="F78" s="145" t="str">
        <f t="shared" si="2"/>
        <v/>
      </c>
    </row>
    <row r="79" ht="18.95" customHeight="1" spans="1:6">
      <c r="A79" s="159" t="str">
        <f t="shared" si="3"/>
        <v>是</v>
      </c>
      <c r="B79" s="49">
        <v>2136699</v>
      </c>
      <c r="C79" s="143" t="s">
        <v>2377</v>
      </c>
      <c r="D79" s="144">
        <v>72</v>
      </c>
      <c r="E79" s="144">
        <v>1</v>
      </c>
      <c r="F79" s="145">
        <f t="shared" si="2"/>
        <v>-0.986</v>
      </c>
    </row>
    <row r="80" ht="18.95" customHeight="1" spans="1:6">
      <c r="A80" s="159" t="str">
        <f t="shared" si="3"/>
        <v>是</v>
      </c>
      <c r="B80" s="49"/>
      <c r="C80" s="149" t="s">
        <v>2378</v>
      </c>
      <c r="D80" s="144">
        <f>SUM(D81:D84)</f>
        <v>219</v>
      </c>
      <c r="E80" s="144">
        <f>SUM(E81:E84)</f>
        <v>0</v>
      </c>
      <c r="F80" s="145" t="str">
        <f t="shared" si="2"/>
        <v/>
      </c>
    </row>
    <row r="81" ht="18.95" hidden="1" customHeight="1" spans="1:6">
      <c r="A81" s="159" t="str">
        <f t="shared" si="3"/>
        <v>否</v>
      </c>
      <c r="B81" s="49">
        <v>2136901</v>
      </c>
      <c r="C81" s="143" t="s">
        <v>2379</v>
      </c>
      <c r="D81" s="144">
        <v>0</v>
      </c>
      <c r="E81" s="144"/>
      <c r="F81" s="145" t="str">
        <f t="shared" si="2"/>
        <v/>
      </c>
    </row>
    <row r="82" ht="18.95" hidden="1" customHeight="1" spans="1:6">
      <c r="A82" s="159" t="str">
        <f t="shared" si="3"/>
        <v>否</v>
      </c>
      <c r="B82" s="49">
        <v>2136902</v>
      </c>
      <c r="C82" s="143" t="s">
        <v>2380</v>
      </c>
      <c r="D82" s="144">
        <v>0</v>
      </c>
      <c r="E82" s="144"/>
      <c r="F82" s="145" t="str">
        <f t="shared" si="2"/>
        <v/>
      </c>
    </row>
    <row r="83" ht="18.95" hidden="1" customHeight="1" spans="1:6">
      <c r="A83" s="159" t="str">
        <f t="shared" si="3"/>
        <v>否</v>
      </c>
      <c r="B83" s="49">
        <v>2136903</v>
      </c>
      <c r="C83" s="143" t="s">
        <v>2381</v>
      </c>
      <c r="D83" s="144">
        <v>0</v>
      </c>
      <c r="E83" s="144"/>
      <c r="F83" s="145" t="str">
        <f t="shared" si="2"/>
        <v/>
      </c>
    </row>
    <row r="84" ht="18.95" customHeight="1" spans="1:6">
      <c r="A84" s="159" t="str">
        <f t="shared" si="3"/>
        <v>是</v>
      </c>
      <c r="B84" s="49">
        <v>2136999</v>
      </c>
      <c r="C84" s="143" t="s">
        <v>2382</v>
      </c>
      <c r="D84" s="144">
        <v>219</v>
      </c>
      <c r="E84" s="144"/>
      <c r="F84" s="145" t="str">
        <f t="shared" si="2"/>
        <v/>
      </c>
    </row>
    <row r="85" ht="18.95" customHeight="1" spans="1:6">
      <c r="A85" s="159" t="str">
        <f t="shared" si="3"/>
        <v>是</v>
      </c>
      <c r="B85" s="49"/>
      <c r="C85" s="150" t="s">
        <v>2383</v>
      </c>
      <c r="D85" s="147">
        <f>SUM(D86,D87,D93)</f>
        <v>15</v>
      </c>
      <c r="E85" s="147">
        <f>SUM(E86,E87,E93)</f>
        <v>0</v>
      </c>
      <c r="F85" s="148" t="str">
        <f t="shared" si="2"/>
        <v/>
      </c>
    </row>
    <row r="86" ht="18.95" hidden="1" customHeight="1" spans="1:6">
      <c r="A86" s="159" t="str">
        <f t="shared" si="3"/>
        <v>否</v>
      </c>
      <c r="B86" s="49"/>
      <c r="C86" s="151" t="s">
        <v>2441</v>
      </c>
      <c r="D86" s="144"/>
      <c r="E86" s="144"/>
      <c r="F86" s="145" t="str">
        <f t="shared" si="2"/>
        <v/>
      </c>
    </row>
    <row r="87" ht="18.95" customHeight="1" spans="1:6">
      <c r="A87" s="159" t="str">
        <f t="shared" si="3"/>
        <v>是</v>
      </c>
      <c r="B87" s="49"/>
      <c r="C87" s="151" t="s">
        <v>2384</v>
      </c>
      <c r="D87" s="144">
        <f>SUM(D88:D92)</f>
        <v>15</v>
      </c>
      <c r="E87" s="144">
        <f>SUM(E88:E92)</f>
        <v>0</v>
      </c>
      <c r="F87" s="145" t="str">
        <f t="shared" si="2"/>
        <v/>
      </c>
    </row>
    <row r="88" ht="18.95" hidden="1" customHeight="1" spans="1:6">
      <c r="A88" s="159" t="str">
        <f t="shared" si="3"/>
        <v>否</v>
      </c>
      <c r="B88" s="49">
        <v>2156101</v>
      </c>
      <c r="C88" s="143" t="s">
        <v>2385</v>
      </c>
      <c r="D88" s="144">
        <v>0</v>
      </c>
      <c r="E88" s="144"/>
      <c r="F88" s="145" t="str">
        <f t="shared" si="2"/>
        <v/>
      </c>
    </row>
    <row r="89" ht="18.95" hidden="1" customHeight="1" spans="1:6">
      <c r="A89" s="159" t="str">
        <f t="shared" si="3"/>
        <v>否</v>
      </c>
      <c r="B89" s="49">
        <v>2156102</v>
      </c>
      <c r="C89" s="143" t="s">
        <v>2386</v>
      </c>
      <c r="D89" s="144">
        <v>0</v>
      </c>
      <c r="E89" s="144"/>
      <c r="F89" s="145" t="str">
        <f t="shared" si="2"/>
        <v/>
      </c>
    </row>
    <row r="90" ht="18.95" hidden="1" customHeight="1" spans="1:6">
      <c r="A90" s="159" t="str">
        <f t="shared" si="3"/>
        <v>否</v>
      </c>
      <c r="B90" s="49">
        <v>2156103</v>
      </c>
      <c r="C90" s="143" t="s">
        <v>2387</v>
      </c>
      <c r="D90" s="144">
        <v>0</v>
      </c>
      <c r="E90" s="144"/>
      <c r="F90" s="145" t="str">
        <f t="shared" si="2"/>
        <v/>
      </c>
    </row>
    <row r="91" ht="18.95" hidden="1" customHeight="1" spans="1:6">
      <c r="A91" s="159" t="str">
        <f t="shared" si="3"/>
        <v>否</v>
      </c>
      <c r="B91" s="49">
        <v>2156104</v>
      </c>
      <c r="C91" s="143" t="s">
        <v>2388</v>
      </c>
      <c r="D91" s="144">
        <v>0</v>
      </c>
      <c r="E91" s="144"/>
      <c r="F91" s="145" t="str">
        <f t="shared" si="2"/>
        <v/>
      </c>
    </row>
    <row r="92" ht="18.95" customHeight="1" spans="1:6">
      <c r="A92" s="159" t="str">
        <f t="shared" si="3"/>
        <v>是</v>
      </c>
      <c r="B92" s="49">
        <v>2156199</v>
      </c>
      <c r="C92" s="143" t="s">
        <v>2389</v>
      </c>
      <c r="D92" s="144">
        <v>15</v>
      </c>
      <c r="E92" s="144"/>
      <c r="F92" s="145" t="str">
        <f t="shared" si="2"/>
        <v/>
      </c>
    </row>
    <row r="93" ht="18.95" hidden="1" customHeight="1" spans="1:6">
      <c r="A93" s="159" t="str">
        <f t="shared" si="3"/>
        <v>否</v>
      </c>
      <c r="B93" s="49"/>
      <c r="C93" s="151" t="s">
        <v>2390</v>
      </c>
      <c r="D93" s="144"/>
      <c r="E93" s="144"/>
      <c r="F93" s="145" t="str">
        <f t="shared" si="2"/>
        <v/>
      </c>
    </row>
    <row r="94" ht="18.95" customHeight="1" spans="1:6">
      <c r="A94" s="159" t="s">
        <v>76</v>
      </c>
      <c r="B94" s="49"/>
      <c r="C94" s="150" t="s">
        <v>2391</v>
      </c>
      <c r="D94" s="147">
        <f>SUM(D95)</f>
        <v>0</v>
      </c>
      <c r="E94" s="147">
        <f>SUM(E95)</f>
        <v>0</v>
      </c>
      <c r="F94" s="148" t="str">
        <f t="shared" si="2"/>
        <v/>
      </c>
    </row>
    <row r="95" ht="18.95" hidden="1" customHeight="1" spans="1:6">
      <c r="A95" s="159" t="str">
        <f t="shared" si="3"/>
        <v>否</v>
      </c>
      <c r="B95" s="49"/>
      <c r="C95" s="151" t="s">
        <v>2392</v>
      </c>
      <c r="D95" s="144">
        <f>SUM(D96:D100)</f>
        <v>0</v>
      </c>
      <c r="E95" s="144">
        <f>SUM(E96:E100)</f>
        <v>0</v>
      </c>
      <c r="F95" s="145" t="str">
        <f t="shared" si="2"/>
        <v/>
      </c>
    </row>
    <row r="96" ht="18.95" hidden="1" customHeight="1" spans="1:6">
      <c r="A96" s="159" t="str">
        <f t="shared" si="3"/>
        <v>否</v>
      </c>
      <c r="B96" s="49">
        <v>2166001</v>
      </c>
      <c r="C96" s="143" t="s">
        <v>2393</v>
      </c>
      <c r="D96" s="144"/>
      <c r="E96" s="144"/>
      <c r="F96" s="145" t="str">
        <f t="shared" si="2"/>
        <v/>
      </c>
    </row>
    <row r="97" ht="18.95" hidden="1" customHeight="1" spans="1:6">
      <c r="A97" s="159" t="str">
        <f t="shared" si="3"/>
        <v>否</v>
      </c>
      <c r="B97" s="49">
        <v>2166002</v>
      </c>
      <c r="C97" s="143" t="s">
        <v>2394</v>
      </c>
      <c r="D97" s="144"/>
      <c r="E97" s="144"/>
      <c r="F97" s="145" t="str">
        <f t="shared" si="2"/>
        <v/>
      </c>
    </row>
    <row r="98" ht="18.95" hidden="1" customHeight="1" spans="1:6">
      <c r="A98" s="159" t="str">
        <f t="shared" si="3"/>
        <v>否</v>
      </c>
      <c r="B98" s="49">
        <v>2166003</v>
      </c>
      <c r="C98" s="143" t="s">
        <v>2395</v>
      </c>
      <c r="D98" s="144"/>
      <c r="E98" s="144"/>
      <c r="F98" s="145" t="str">
        <f t="shared" si="2"/>
        <v/>
      </c>
    </row>
    <row r="99" ht="18.95" hidden="1" customHeight="1" spans="1:6">
      <c r="A99" s="159" t="str">
        <f t="shared" si="3"/>
        <v>否</v>
      </c>
      <c r="B99" s="49">
        <v>2166004</v>
      </c>
      <c r="C99" s="143" t="s">
        <v>2396</v>
      </c>
      <c r="D99" s="144"/>
      <c r="E99" s="144"/>
      <c r="F99" s="145" t="str">
        <f t="shared" si="2"/>
        <v/>
      </c>
    </row>
    <row r="100" ht="18.95" hidden="1" customHeight="1" spans="1:6">
      <c r="A100" s="159" t="str">
        <f t="shared" si="3"/>
        <v>否</v>
      </c>
      <c r="B100" s="49">
        <v>2166099</v>
      </c>
      <c r="C100" s="143" t="s">
        <v>2397</v>
      </c>
      <c r="D100" s="144"/>
      <c r="E100" s="144"/>
      <c r="F100" s="145" t="str">
        <f t="shared" si="2"/>
        <v/>
      </c>
    </row>
    <row r="101" ht="18.95" customHeight="1" spans="1:6">
      <c r="A101" s="159" t="str">
        <f t="shared" si="3"/>
        <v>是</v>
      </c>
      <c r="B101" s="49"/>
      <c r="C101" s="150" t="s">
        <v>2398</v>
      </c>
      <c r="D101" s="147">
        <f>SUM(D102,D111,D123)</f>
        <v>2998</v>
      </c>
      <c r="E101" s="147">
        <f>SUM(E102,E111,E123)</f>
        <v>3342</v>
      </c>
      <c r="F101" s="148">
        <f t="shared" si="2"/>
        <v>0.115</v>
      </c>
    </row>
    <row r="102" ht="18.95" customHeight="1" spans="1:6">
      <c r="A102" s="159" t="str">
        <f t="shared" si="3"/>
        <v>是</v>
      </c>
      <c r="B102" s="49"/>
      <c r="C102" s="151" t="s">
        <v>2399</v>
      </c>
      <c r="D102" s="144">
        <f>SUM(D103:D110)</f>
        <v>245</v>
      </c>
      <c r="E102" s="144">
        <f>SUM(E103:E110)</f>
        <v>189</v>
      </c>
      <c r="F102" s="145">
        <f t="shared" si="2"/>
        <v>-0.229</v>
      </c>
    </row>
    <row r="103" ht="18.95" hidden="1" customHeight="1" spans="1:6">
      <c r="A103" s="159" t="str">
        <f t="shared" si="3"/>
        <v>否</v>
      </c>
      <c r="B103" s="49">
        <v>2290802</v>
      </c>
      <c r="C103" s="143" t="s">
        <v>2400</v>
      </c>
      <c r="D103" s="144">
        <v>0</v>
      </c>
      <c r="E103" s="144"/>
      <c r="F103" s="145" t="str">
        <f t="shared" si="2"/>
        <v/>
      </c>
    </row>
    <row r="104" ht="18.95" hidden="1" customHeight="1" spans="1:6">
      <c r="A104" s="159" t="str">
        <f t="shared" si="3"/>
        <v>否</v>
      </c>
      <c r="B104" s="49">
        <v>2290803</v>
      </c>
      <c r="C104" s="143" t="s">
        <v>2401</v>
      </c>
      <c r="D104" s="144">
        <v>0</v>
      </c>
      <c r="E104" s="144"/>
      <c r="F104" s="145" t="str">
        <f t="shared" ref="F104:F130" si="4">IF(OR(VALUE(E104)=0,ISERROR(E104/D104-1)),"",ROUND(E104/D104-1,3))</f>
        <v/>
      </c>
    </row>
    <row r="105" ht="18.95" customHeight="1" spans="1:6">
      <c r="A105" s="159" t="str">
        <f t="shared" si="3"/>
        <v>是</v>
      </c>
      <c r="B105" s="49">
        <v>2290804</v>
      </c>
      <c r="C105" s="143" t="s">
        <v>2402</v>
      </c>
      <c r="D105" s="144">
        <v>172</v>
      </c>
      <c r="E105" s="144">
        <v>152</v>
      </c>
      <c r="F105" s="145">
        <f t="shared" si="4"/>
        <v>-0.116</v>
      </c>
    </row>
    <row r="106" ht="18.95" hidden="1" customHeight="1" spans="1:6">
      <c r="A106" s="159" t="str">
        <f t="shared" si="3"/>
        <v>否</v>
      </c>
      <c r="B106" s="49">
        <v>2290805</v>
      </c>
      <c r="C106" s="143" t="s">
        <v>2403</v>
      </c>
      <c r="D106" s="144">
        <v>0</v>
      </c>
      <c r="E106" s="144"/>
      <c r="F106" s="145" t="str">
        <f t="shared" si="4"/>
        <v/>
      </c>
    </row>
    <row r="107" ht="18.95" hidden="1" customHeight="1" spans="1:6">
      <c r="A107" s="159" t="str">
        <f t="shared" si="3"/>
        <v>否</v>
      </c>
      <c r="B107" s="49">
        <v>2290806</v>
      </c>
      <c r="C107" s="143" t="s">
        <v>2404</v>
      </c>
      <c r="D107" s="144">
        <v>0</v>
      </c>
      <c r="E107" s="144"/>
      <c r="F107" s="145" t="str">
        <f t="shared" si="4"/>
        <v/>
      </c>
    </row>
    <row r="108" ht="18.95" hidden="1" customHeight="1" spans="1:6">
      <c r="A108" s="159" t="str">
        <f t="shared" si="3"/>
        <v>否</v>
      </c>
      <c r="B108" s="49">
        <v>2290807</v>
      </c>
      <c r="C108" s="143" t="s">
        <v>2405</v>
      </c>
      <c r="D108" s="144">
        <v>0</v>
      </c>
      <c r="E108" s="144"/>
      <c r="F108" s="145" t="str">
        <f t="shared" si="4"/>
        <v/>
      </c>
    </row>
    <row r="109" ht="18.95" customHeight="1" spans="1:6">
      <c r="A109" s="159" t="str">
        <f t="shared" si="3"/>
        <v>是</v>
      </c>
      <c r="B109" s="49">
        <v>2290808</v>
      </c>
      <c r="C109" s="143" t="s">
        <v>2406</v>
      </c>
      <c r="D109" s="144">
        <v>73</v>
      </c>
      <c r="E109" s="144">
        <v>37</v>
      </c>
      <c r="F109" s="145">
        <f t="shared" si="4"/>
        <v>-0.493</v>
      </c>
    </row>
    <row r="110" ht="18.95" hidden="1" customHeight="1" spans="1:6">
      <c r="A110" s="159" t="str">
        <f t="shared" si="3"/>
        <v>否</v>
      </c>
      <c r="B110" s="49">
        <v>2290899</v>
      </c>
      <c r="C110" s="143" t="s">
        <v>2407</v>
      </c>
      <c r="D110" s="144">
        <v>0</v>
      </c>
      <c r="E110" s="144"/>
      <c r="F110" s="145" t="str">
        <f t="shared" si="4"/>
        <v/>
      </c>
    </row>
    <row r="111" ht="18.95" customHeight="1" spans="1:6">
      <c r="A111" s="159" t="str">
        <f t="shared" si="3"/>
        <v>是</v>
      </c>
      <c r="B111" s="49"/>
      <c r="C111" s="151" t="s">
        <v>2408</v>
      </c>
      <c r="D111" s="144">
        <f>SUM(D112:D122)</f>
        <v>2753</v>
      </c>
      <c r="E111" s="144">
        <f>SUM(E112:E122)</f>
        <v>2859</v>
      </c>
      <c r="F111" s="145">
        <f t="shared" si="4"/>
        <v>0.039</v>
      </c>
    </row>
    <row r="112" ht="18.95" hidden="1" customHeight="1" spans="1:6">
      <c r="A112" s="159" t="str">
        <f t="shared" si="3"/>
        <v>否</v>
      </c>
      <c r="B112" s="49">
        <v>2296001</v>
      </c>
      <c r="C112" s="143" t="s">
        <v>2409</v>
      </c>
      <c r="D112" s="144">
        <v>0</v>
      </c>
      <c r="E112" s="144"/>
      <c r="F112" s="145" t="str">
        <f t="shared" si="4"/>
        <v/>
      </c>
    </row>
    <row r="113" ht="18.95" customHeight="1" spans="1:6">
      <c r="A113" s="159" t="str">
        <f t="shared" si="3"/>
        <v>是</v>
      </c>
      <c r="B113" s="49">
        <v>2296002</v>
      </c>
      <c r="C113" s="143" t="s">
        <v>2410</v>
      </c>
      <c r="D113" s="144">
        <v>1044</v>
      </c>
      <c r="E113" s="144">
        <v>597</v>
      </c>
      <c r="F113" s="145">
        <f t="shared" si="4"/>
        <v>-0.428</v>
      </c>
    </row>
    <row r="114" ht="18.95" customHeight="1" spans="1:6">
      <c r="A114" s="159" t="str">
        <f t="shared" si="3"/>
        <v>是</v>
      </c>
      <c r="B114" s="49">
        <v>2296003</v>
      </c>
      <c r="C114" s="143" t="s">
        <v>2411</v>
      </c>
      <c r="D114" s="144">
        <v>1313</v>
      </c>
      <c r="E114" s="144">
        <v>1818</v>
      </c>
      <c r="F114" s="145">
        <f t="shared" si="4"/>
        <v>0.385</v>
      </c>
    </row>
    <row r="115" ht="18.95" customHeight="1" spans="1:6">
      <c r="A115" s="159" t="str">
        <f t="shared" si="3"/>
        <v>是</v>
      </c>
      <c r="B115" s="49">
        <v>2296004</v>
      </c>
      <c r="C115" s="143" t="s">
        <v>2412</v>
      </c>
      <c r="D115" s="144">
        <v>168</v>
      </c>
      <c r="E115" s="144"/>
      <c r="F115" s="145" t="str">
        <f t="shared" si="4"/>
        <v/>
      </c>
    </row>
    <row r="116" ht="18.95" hidden="1" customHeight="1" spans="1:6">
      <c r="A116" s="159" t="str">
        <f t="shared" si="3"/>
        <v>否</v>
      </c>
      <c r="B116" s="49">
        <v>2296005</v>
      </c>
      <c r="C116" s="143" t="s">
        <v>2413</v>
      </c>
      <c r="D116" s="144">
        <v>0</v>
      </c>
      <c r="E116" s="144"/>
      <c r="F116" s="145" t="str">
        <f t="shared" si="4"/>
        <v/>
      </c>
    </row>
    <row r="117" ht="18.95" customHeight="1" spans="1:6">
      <c r="A117" s="159" t="str">
        <f t="shared" si="3"/>
        <v>是</v>
      </c>
      <c r="B117" s="49">
        <v>2296006</v>
      </c>
      <c r="C117" s="143" t="s">
        <v>2414</v>
      </c>
      <c r="D117" s="144">
        <v>228</v>
      </c>
      <c r="E117" s="144">
        <v>444</v>
      </c>
      <c r="F117" s="145">
        <f t="shared" si="4"/>
        <v>0.947</v>
      </c>
    </row>
    <row r="118" ht="18.95" hidden="1" customHeight="1" spans="1:6">
      <c r="A118" s="159" t="str">
        <f t="shared" si="3"/>
        <v>否</v>
      </c>
      <c r="B118" s="49">
        <v>2296010</v>
      </c>
      <c r="C118" s="143" t="s">
        <v>2415</v>
      </c>
      <c r="D118" s="144">
        <v>0</v>
      </c>
      <c r="E118" s="144"/>
      <c r="F118" s="145" t="str">
        <f t="shared" si="4"/>
        <v/>
      </c>
    </row>
    <row r="119" ht="18.95" hidden="1" customHeight="1" spans="1:6">
      <c r="A119" s="159" t="str">
        <f t="shared" si="3"/>
        <v>否</v>
      </c>
      <c r="B119" s="49">
        <v>2296011</v>
      </c>
      <c r="C119" s="143" t="s">
        <v>2416</v>
      </c>
      <c r="D119" s="144">
        <v>0</v>
      </c>
      <c r="E119" s="144"/>
      <c r="F119" s="145" t="str">
        <f t="shared" si="4"/>
        <v/>
      </c>
    </row>
    <row r="120" ht="18.95" hidden="1" customHeight="1" spans="1:6">
      <c r="A120" s="159" t="str">
        <f t="shared" si="3"/>
        <v>否</v>
      </c>
      <c r="B120" s="49">
        <v>2296012</v>
      </c>
      <c r="C120" s="143" t="s">
        <v>2417</v>
      </c>
      <c r="D120" s="144">
        <v>0</v>
      </c>
      <c r="E120" s="144"/>
      <c r="F120" s="145" t="str">
        <f t="shared" si="4"/>
        <v/>
      </c>
    </row>
    <row r="121" ht="18.95" hidden="1" customHeight="1" spans="1:6">
      <c r="A121" s="159" t="str">
        <f t="shared" si="3"/>
        <v>否</v>
      </c>
      <c r="B121" s="49">
        <v>2296013</v>
      </c>
      <c r="C121" s="143" t="s">
        <v>2418</v>
      </c>
      <c r="D121" s="144">
        <v>0</v>
      </c>
      <c r="E121" s="144"/>
      <c r="F121" s="145" t="str">
        <f t="shared" si="4"/>
        <v/>
      </c>
    </row>
    <row r="122" ht="18.95" hidden="1" customHeight="1" spans="1:6">
      <c r="A122" s="159" t="str">
        <f t="shared" si="3"/>
        <v>否</v>
      </c>
      <c r="B122" s="49">
        <v>2296099</v>
      </c>
      <c r="C122" s="143" t="s">
        <v>2419</v>
      </c>
      <c r="D122" s="144">
        <v>0</v>
      </c>
      <c r="E122" s="144"/>
      <c r="F122" s="145" t="str">
        <f t="shared" si="4"/>
        <v/>
      </c>
    </row>
    <row r="123" ht="18.95" customHeight="1" spans="1:6">
      <c r="A123" s="159" t="str">
        <f t="shared" si="3"/>
        <v>是</v>
      </c>
      <c r="C123" s="151" t="s">
        <v>2420</v>
      </c>
      <c r="D123" s="144"/>
      <c r="E123" s="144">
        <v>294</v>
      </c>
      <c r="F123" s="145" t="str">
        <f t="shared" si="4"/>
        <v/>
      </c>
    </row>
    <row r="124" ht="18.95" customHeight="1" spans="1:6">
      <c r="A124" s="159" t="str">
        <f t="shared" si="3"/>
        <v>是</v>
      </c>
      <c r="C124" s="150" t="s">
        <v>2421</v>
      </c>
      <c r="D124" s="147">
        <f>SUM(D126:D127)</f>
        <v>3094</v>
      </c>
      <c r="E124" s="147">
        <f>SUM(E126:E127)</f>
        <v>3207</v>
      </c>
      <c r="F124" s="148">
        <f t="shared" si="4"/>
        <v>0.037</v>
      </c>
    </row>
    <row r="125" ht="18.95" customHeight="1" spans="1:6">
      <c r="A125" s="159" t="str">
        <f t="shared" si="3"/>
        <v>是</v>
      </c>
      <c r="B125" s="156"/>
      <c r="C125" s="149" t="s">
        <v>2422</v>
      </c>
      <c r="D125" s="144">
        <f>SUM(D126:D127)</f>
        <v>3094</v>
      </c>
      <c r="E125" s="144">
        <f>SUM(E126:E127)</f>
        <v>3207</v>
      </c>
      <c r="F125" s="145">
        <f t="shared" si="4"/>
        <v>0.037</v>
      </c>
    </row>
    <row r="126" ht="18.95" customHeight="1" spans="1:6">
      <c r="A126" s="159" t="str">
        <f t="shared" si="3"/>
        <v>是</v>
      </c>
      <c r="B126" s="49">
        <v>2320411</v>
      </c>
      <c r="C126" s="149" t="s">
        <v>2442</v>
      </c>
      <c r="D126" s="144">
        <v>3094</v>
      </c>
      <c r="E126" s="144">
        <v>3207</v>
      </c>
      <c r="F126" s="145">
        <f t="shared" si="4"/>
        <v>0.037</v>
      </c>
    </row>
    <row r="127" ht="18.95" hidden="1" customHeight="1" spans="1:6">
      <c r="A127" s="159" t="str">
        <f t="shared" si="3"/>
        <v>否</v>
      </c>
      <c r="B127" s="49">
        <v>2320431</v>
      </c>
      <c r="C127" s="149" t="s">
        <v>2443</v>
      </c>
      <c r="D127" s="144"/>
      <c r="E127" s="144"/>
      <c r="F127" s="145" t="str">
        <f t="shared" si="4"/>
        <v/>
      </c>
    </row>
    <row r="128" ht="18.95" customHeight="1" spans="1:6">
      <c r="A128" s="159" t="s">
        <v>76</v>
      </c>
      <c r="C128" s="150" t="s">
        <v>2425</v>
      </c>
      <c r="D128" s="147">
        <f>D129</f>
        <v>0</v>
      </c>
      <c r="E128" s="147">
        <f>E129</f>
        <v>0</v>
      </c>
      <c r="F128" s="148" t="str">
        <f t="shared" si="4"/>
        <v/>
      </c>
    </row>
    <row r="129" ht="18.95" hidden="1" customHeight="1" spans="1:6">
      <c r="A129" s="159" t="str">
        <f t="shared" si="3"/>
        <v>否</v>
      </c>
      <c r="B129" s="49">
        <v>2330411</v>
      </c>
      <c r="C129" s="221" t="s">
        <v>2444</v>
      </c>
      <c r="D129" s="144"/>
      <c r="E129" s="144"/>
      <c r="F129" s="145" t="str">
        <f t="shared" si="4"/>
        <v/>
      </c>
    </row>
    <row r="130" ht="18.95" customHeight="1" spans="1:6">
      <c r="A130" s="159" t="s">
        <v>76</v>
      </c>
      <c r="C130" s="152" t="s">
        <v>2428</v>
      </c>
      <c r="D130" s="153">
        <f>D39+D45+D51+D74+D85+D94+D101+D124+D128</f>
        <v>6506</v>
      </c>
      <c r="E130" s="153">
        <f>E39+E45+E51+E74+E85+E94+E101+E124+E128</f>
        <v>6580</v>
      </c>
      <c r="F130" s="148">
        <f t="shared" si="4"/>
        <v>0.011</v>
      </c>
    </row>
    <row r="131" ht="18.95" customHeight="1" spans="1:6">
      <c r="A131" s="159" t="s">
        <v>76</v>
      </c>
      <c r="C131" s="154" t="s">
        <v>2429</v>
      </c>
      <c r="D131" s="155">
        <v>19493</v>
      </c>
      <c r="E131" s="155">
        <v>18306</v>
      </c>
      <c r="F131" s="148"/>
    </row>
    <row r="132" ht="18.95" customHeight="1" spans="1:6">
      <c r="A132" s="159" t="s">
        <v>76</v>
      </c>
      <c r="C132" s="154" t="s">
        <v>2430</v>
      </c>
      <c r="D132" s="155">
        <v>-803</v>
      </c>
      <c r="E132" s="155">
        <v>517</v>
      </c>
      <c r="F132" s="148"/>
    </row>
    <row r="133" ht="18.95" customHeight="1" spans="1:6">
      <c r="A133" s="159" t="s">
        <v>76</v>
      </c>
      <c r="C133" s="154" t="s">
        <v>2431</v>
      </c>
      <c r="D133" s="155"/>
      <c r="E133" s="155"/>
      <c r="F133" s="148"/>
    </row>
    <row r="134" ht="18.95" customHeight="1" spans="1:6">
      <c r="A134" s="159" t="s">
        <v>76</v>
      </c>
      <c r="C134" s="154" t="s">
        <v>2432</v>
      </c>
      <c r="D134" s="155">
        <v>85740</v>
      </c>
      <c r="E134" s="155">
        <v>4700</v>
      </c>
      <c r="F134" s="148"/>
    </row>
    <row r="135" ht="18.95" customHeight="1" spans="1:6">
      <c r="A135" s="159" t="s">
        <v>76</v>
      </c>
      <c r="C135" s="154" t="s">
        <v>2433</v>
      </c>
      <c r="D135" s="155">
        <v>203660</v>
      </c>
      <c r="E135" s="155">
        <v>173700</v>
      </c>
      <c r="F135" s="148"/>
    </row>
    <row r="136" ht="18.95" customHeight="1" spans="1:6">
      <c r="A136" s="159" t="s">
        <v>76</v>
      </c>
      <c r="C136" s="154" t="s">
        <v>2434</v>
      </c>
      <c r="D136" s="155">
        <v>12600</v>
      </c>
      <c r="E136" s="155"/>
      <c r="F136" s="148"/>
    </row>
    <row r="137" ht="18.95" customHeight="1" spans="1:6">
      <c r="A137" s="159" t="s">
        <v>76</v>
      </c>
      <c r="C137" s="154" t="s">
        <v>2435</v>
      </c>
      <c r="D137" s="155">
        <v>5898</v>
      </c>
      <c r="E137" s="155">
        <v>12655</v>
      </c>
      <c r="F137" s="148"/>
    </row>
    <row r="138" ht="18.95" customHeight="1" spans="1:6">
      <c r="A138" s="159" t="s">
        <v>76</v>
      </c>
      <c r="C138" s="152" t="s">
        <v>2436</v>
      </c>
      <c r="D138" s="153">
        <f>SUM(D130:D137)</f>
        <v>333094</v>
      </c>
      <c r="E138" s="153">
        <f>SUM(E130:E137)</f>
        <v>216458</v>
      </c>
      <c r="F138" s="145"/>
    </row>
  </sheetData>
  <autoFilter ref="A5:F138">
    <filterColumn colId="0">
      <customFilters>
        <customFilter operator="equal" val="是"/>
      </customFilters>
    </filterColumn>
    <extLst/>
  </autoFilter>
  <mergeCells count="4">
    <mergeCell ref="C1:F1"/>
    <mergeCell ref="E4:F4"/>
    <mergeCell ref="C4:C5"/>
    <mergeCell ref="D4:D5"/>
  </mergeCells>
  <conditionalFormatting sqref="C15">
    <cfRule type="expression" dxfId="0" priority="13" stopIfTrue="1">
      <formula>"len($A:$A)=3"</formula>
    </cfRule>
  </conditionalFormatting>
  <conditionalFormatting sqref="C28">
    <cfRule type="expression" dxfId="0" priority="7" stopIfTrue="1">
      <formula>"len($A:$A)=3"</formula>
    </cfRule>
  </conditionalFormatting>
  <conditionalFormatting sqref="F125">
    <cfRule type="cellIs" dxfId="1" priority="1" stopIfTrue="1" operator="lessThan">
      <formula>0</formula>
    </cfRule>
    <cfRule type="cellIs" dxfId="2" priority="2" stopIfTrue="1" operator="greaterThan">
      <formula>5</formula>
    </cfRule>
  </conditionalFormatting>
  <conditionalFormatting sqref="F138">
    <cfRule type="cellIs" dxfId="1" priority="16" stopIfTrue="1" operator="lessThan">
      <formula>0</formula>
    </cfRule>
    <cfRule type="cellIs" dxfId="1" priority="17" stopIfTrue="1" operator="lessThan">
      <formula>0</formula>
    </cfRule>
  </conditionalFormatting>
  <conditionalFormatting sqref="C18:C20">
    <cfRule type="expression" dxfId="0" priority="10" stopIfTrue="1">
      <formula>"len($A:$A)=3"</formula>
    </cfRule>
  </conditionalFormatting>
  <conditionalFormatting sqref="C30:C35 C6:C14 C16:C17 C21:C27">
    <cfRule type="expression" dxfId="0" priority="18" stopIfTrue="1">
      <formula>"len($A:$A)=3"</formula>
    </cfRule>
  </conditionalFormatting>
  <conditionalFormatting sqref="F6:F36 F39:F124 F126:F137">
    <cfRule type="cellIs" dxfId="1" priority="19" stopIfTrue="1" operator="lessThan">
      <formula>0</formula>
    </cfRule>
    <cfRule type="cellIs" dxfId="2" priority="20" stopIfTrue="1" operator="greaterThan">
      <formula>5</formula>
    </cfRule>
  </conditionalFormatting>
  <printOptions horizontalCentered="1"/>
  <pageMargins left="0.786805555555556" right="0.786805555555556" top="0.786805555555556" bottom="0.786805555555556" header="0.590277777777778" footer="0.393055555555556"/>
  <pageSetup paperSize="9" scale="94" firstPageNumber="52" orientation="portrait" useFirstPageNumber="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Company>云南.楚雄.州财政局</Company>
  <Application>Microsoft Excel</Application>
  <HeadingPairs>
    <vt:vector size="2" baseType="variant">
      <vt:variant>
        <vt:lpstr>工作表</vt:lpstr>
      </vt:variant>
      <vt:variant>
        <vt:i4>58</vt:i4>
      </vt:variant>
    </vt:vector>
  </HeadingPairs>
  <TitlesOfParts>
    <vt:vector size="58" baseType="lpstr">
      <vt:lpstr>Define</vt:lpstr>
      <vt:lpstr>封面</vt:lpstr>
      <vt:lpstr>目录</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22-1</vt:lpstr>
      <vt:lpstr>22-2</vt:lpstr>
      <vt:lpstr>23-1</vt:lpstr>
      <vt:lpstr>23-2</vt:lpstr>
      <vt:lpstr>24</vt:lpstr>
      <vt:lpstr>25-1</vt:lpstr>
      <vt:lpstr>25-2</vt:lpstr>
      <vt:lpstr>26-1</vt:lpstr>
      <vt:lpstr>26-2</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补充公开目录</vt:lpstr>
      <vt:lpstr>表一</vt:lpstr>
      <vt:lpstr>表二</vt:lpstr>
      <vt:lpstr>表三</vt:lpstr>
      <vt:lpstr>表四</vt:lpstr>
      <vt:lpstr>表五</vt:lpstr>
      <vt:lpstr>表六</vt:lpstr>
      <vt:lpstr>表七</vt:lpstr>
      <vt:lpstr>表八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陆赵李</dc:creator>
  <cp:lastModifiedBy>李忠海</cp:lastModifiedBy>
  <dcterms:created xsi:type="dcterms:W3CDTF">2009-03-11T03:49:00Z</dcterms:created>
  <cp:lastPrinted>2019-02-13T00:53:00Z</cp:lastPrinted>
  <dcterms:modified xsi:type="dcterms:W3CDTF">2020-01-06T03:43:47Z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